
<file path=[Content_Types].xml><?xml version="1.0" encoding="utf-8"?>
<Types xmlns="http://schemas.openxmlformats.org/package/2006/content-type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drawings/drawing2.xml" ContentType="application/vnd.openxmlformats-officedocument.drawing+xml"/>
  <Override PartName="/xl/tables/table1.xml" ContentType="application/vnd.openxmlformats-officedocument.spreadsheetml.table+xml"/>
  <Override PartName="/xl/drawings/drawing3.xml" ContentType="application/vnd.openxmlformats-officedocument.drawing+xml"/>
  <Override PartName="/xl/tables/table2.xml" ContentType="application/vnd.openxmlformats-officedocument.spreadsheetml.table+xml"/>
  <Override PartName="/xl/drawings/drawing4.xml" ContentType="application/vnd.openxmlformats-officedocument.drawing+xml"/>
  <Override PartName="/xl/tables/table3.xml" ContentType="application/vnd.openxmlformats-officedocument.spreadsheetml.table+xml"/>
  <Override PartName="/xl/drawings/drawing5.xml" ContentType="application/vnd.openxmlformats-officedocument.drawing+xml"/>
  <Override PartName="/xl/tables/table4.xml" ContentType="application/vnd.openxmlformats-officedocument.spreadsheetml.table+xml"/>
  <Override PartName="/xl/drawings/drawing6.xml" ContentType="application/vnd.openxmlformats-officedocument.drawing+xml"/>
  <Override PartName="/xl/tables/table5.xml" ContentType="application/vnd.openxmlformats-officedocument.spreadsheetml.table+xml"/>
  <Override PartName="/xl/drawings/drawing7.xml" ContentType="application/vnd.openxmlformats-officedocument.drawing+xml"/>
  <Override PartName="/xl/tables/table6.xml" ContentType="application/vnd.openxmlformats-officedocument.spreadsheetml.table+xml"/>
  <Override PartName="/xl/drawings/drawing8.xml" ContentType="application/vnd.openxmlformats-officedocument.drawing+xml"/>
  <Override PartName="/xl/tables/table7.xml" ContentType="application/vnd.openxmlformats-officedocument.spreadsheetml.table+xml"/>
  <Override PartName="/xl/drawings/drawing9.xml" ContentType="application/vnd.openxmlformats-officedocument.drawing+xml"/>
  <Override PartName="/xl/tables/table8.xml" ContentType="application/vnd.openxmlformats-officedocument.spreadsheetml.table+xml"/>
  <Override PartName="/xl/drawings/drawing10.xml" ContentType="application/vnd.openxmlformats-officedocument.drawing+xml"/>
  <Override PartName="/xl/tables/table9.xml" ContentType="application/vnd.openxmlformats-officedocument.spreadsheetml.table+xml"/>
  <Override PartName="/xl/drawings/drawing11.xml" ContentType="application/vnd.openxmlformats-officedocument.drawing+xml"/>
  <Override PartName="/xl/tables/table10.xml" ContentType="application/vnd.openxmlformats-officedocument.spreadsheetml.table+xml"/>
  <Override PartName="/xl/drawings/drawing12.xml" ContentType="application/vnd.openxmlformats-officedocument.drawing+xml"/>
  <Override PartName="/xl/tables/table11.xml" ContentType="application/vnd.openxmlformats-officedocument.spreadsheetml.table+xml"/>
  <Override PartName="/xl/drawings/drawing13.xml" ContentType="application/vnd.openxmlformats-officedocument.drawing+xml"/>
  <Override PartName="/xl/tables/table12.xml" ContentType="application/vnd.openxmlformats-officedocument.spreadsheetml.table+xml"/>
  <Override PartName="/xl/drawings/drawing14.xml" ContentType="application/vnd.openxmlformats-officedocument.drawing+xml"/>
  <Override PartName="/xl/tables/table13.xml" ContentType="application/vnd.openxmlformats-officedocument.spreadsheetml.table+xml"/>
  <Override PartName="/xl/drawings/drawing15.xml" ContentType="application/vnd.openxmlformats-officedocument.drawing+xml"/>
  <Override PartName="/xl/tables/table14.xml" ContentType="application/vnd.openxmlformats-officedocument.spreadsheetml.table+xml"/>
  <Override PartName="/xl/drawings/drawing16.xml" ContentType="application/vnd.openxmlformats-officedocument.drawing+xml"/>
  <Override PartName="/xl/tables/table15.xml" ContentType="application/vnd.openxmlformats-officedocument.spreadsheetml.table+xml"/>
  <Override PartName="/xl/drawings/drawing17.xml" ContentType="application/vnd.openxmlformats-officedocument.drawing+xml"/>
  <Override PartName="/xl/tables/table16.xml" ContentType="application/vnd.openxmlformats-officedocument.spreadsheetml.table+xml"/>
  <Override PartName="/xl/drawings/drawing18.xml" ContentType="application/vnd.openxmlformats-officedocument.drawing+xml"/>
  <Override PartName="/xl/tables/table17.xml" ContentType="application/vnd.openxmlformats-officedocument.spreadsheetml.table+xml"/>
  <Override PartName="/xl/drawings/drawing19.xml" ContentType="application/vnd.openxmlformats-officedocument.drawing+xml"/>
  <Override PartName="/xl/tables/table18.xml" ContentType="application/vnd.openxmlformats-officedocument.spreadsheetml.table+xml"/>
  <Override PartName="/xl/tables/table19.xml" ContentType="application/vnd.openxmlformats-officedocument.spreadsheetml.table+xml"/>
  <Override PartName="/xl/tables/table20.xml" ContentType="application/vnd.openxmlformats-officedocument.spreadsheetml.table+xml"/>
  <Override PartName="/xl/tables/table21.xml" ContentType="application/vnd.openxmlformats-officedocument.spreadsheetml.table+xml"/>
  <Override PartName="/xl/tables/table22.xml" ContentType="application/vnd.openxmlformats-officedocument.spreadsheetml.table+xml"/>
  <Override PartName="/xl/tables/table23.xml" ContentType="application/vnd.openxmlformats-officedocument.spreadsheetml.table+xml"/>
  <Override PartName="/xl/tables/table24.xml" ContentType="application/vnd.openxmlformats-officedocument.spreadsheetml.table+xml"/>
  <Override PartName="/xl/tables/table25.xml" ContentType="application/vnd.openxmlformats-officedocument.spreadsheetml.table+xml"/>
  <Override PartName="/xl/tables/table26.xml" ContentType="application/vnd.openxmlformats-officedocument.spreadsheetml.table+xml"/>
  <Override PartName="/xl/tables/table27.xml" ContentType="application/vnd.openxmlformats-officedocument.spreadsheetml.table+xml"/>
  <Override PartName="/xl/tables/table28.xml" ContentType="application/vnd.openxmlformats-officedocument.spreadsheetml.table+xml"/>
  <Override PartName="/xl/tables/table29.xml" ContentType="application/vnd.openxmlformats-officedocument.spreadsheetml.table+xml"/>
  <Override PartName="/xl/tables/table30.xml" ContentType="application/vnd.openxmlformats-officedocument.spreadsheetml.table+xml"/>
  <Override PartName="/xl/tables/table31.xml" ContentType="application/vnd.openxmlformats-officedocument.spreadsheetml.table+xml"/>
  <Override PartName="/xl/tables/table32.xml" ContentType="application/vnd.openxmlformats-officedocument.spreadsheetml.table+xml"/>
  <Override PartName="/xl/tables/table33.xml" ContentType="application/vnd.openxmlformats-officedocument.spreadsheetml.table+xml"/>
  <Override PartName="/xl/drawings/drawing20.xml" ContentType="application/vnd.openxmlformats-officedocument.drawing+xml"/>
  <Override PartName="/xl/tables/table34.xml" ContentType="application/vnd.openxmlformats-officedocument.spreadsheetml.table+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10512"/>
  <workbookPr codeName="ThisWorkbook"/>
  <mc:AlternateContent xmlns:mc="http://schemas.openxmlformats.org/markup-compatibility/2006">
    <mc:Choice Requires="x15">
      <x15ac:absPath xmlns:x15ac="http://schemas.microsoft.com/office/spreadsheetml/2010/11/ac" url="/Users/clew/DDPSI Dropbox/DoubleDave's Corporate/2_Marketing/2_Website/Microworks/Working Files/"/>
    </mc:Choice>
  </mc:AlternateContent>
  <xr:revisionPtr revIDLastSave="0" documentId="13_ncr:1_{D4923836-0825-4A49-9505-AC51A5749C9D}" xr6:coauthVersionLast="47" xr6:coauthVersionMax="47" xr10:uidLastSave="{00000000-0000-0000-0000-000000000000}"/>
  <bookViews>
    <workbookView xWindow="120" yWindow="520" windowWidth="51220" windowHeight="28300" activeTab="1" xr2:uid="{00000000-000D-0000-FFFF-FFFF00000000}"/>
  </bookViews>
  <sheets>
    <sheet name="NEW CHANGES" sheetId="24" r:id="rId1"/>
    <sheet name="GROUPS" sheetId="7" r:id="rId2"/>
    <sheet name="LTO" sheetId="28" r:id="rId3"/>
    <sheet name="APPETIZERS" sheetId="13" r:id="rId4"/>
    <sheet name="BOLI" sheetId="9" r:id="rId5"/>
    <sheet name="DESSERTS" sheetId="11" r:id="rId6"/>
    <sheet name="DRINKS (Beer)" sheetId="19" r:id="rId7"/>
    <sheet name="DRINKS (Non-Alc)" sheetId="10" r:id="rId8"/>
    <sheet name="EXTRAS" sheetId="21" r:id="rId9"/>
    <sheet name="PIZZA" sheetId="6" r:id="rId10"/>
    <sheet name="POM" sheetId="18" r:id="rId11"/>
    <sheet name="ROLLS" sheetId="8" r:id="rId12"/>
    <sheet name="SALADS" sheetId="14" r:id="rId13"/>
    <sheet name="SANDOS, COMBOS, CHIPS" sheetId="15" r:id="rId14"/>
    <sheet name="DAVE'S DEALS" sheetId="16" r:id="rId15"/>
    <sheet name="PICK3" sheetId="29" r:id="rId16"/>
    <sheet name="OFF MENU" sheetId="22" r:id="rId17"/>
    <sheet name="MISC. GROUPS" sheetId="26" r:id="rId18"/>
    <sheet name="MISC. ITEMS" sheetId="25" r:id="rId19"/>
    <sheet name="Sheet2" sheetId="30" r:id="rId20"/>
    <sheet name="Filelists" sheetId="27" r:id="rId21"/>
    <sheet name="OLD ITEMS" sheetId="31" state="hidden" r:id="rId22"/>
    <sheet name="Notes" sheetId="23" state="hidden" r:id="rId23"/>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Q147" i="27" l="1"/>
  <c r="P147" i="27"/>
  <c r="Q146" i="27"/>
  <c r="P146" i="27"/>
  <c r="Q145" i="27"/>
  <c r="P145" i="27"/>
  <c r="Q144" i="27"/>
  <c r="P144" i="27"/>
  <c r="Q143" i="27"/>
  <c r="P143" i="27"/>
  <c r="Q142" i="27"/>
  <c r="P142" i="27"/>
  <c r="Q141" i="27"/>
  <c r="P141" i="27"/>
  <c r="Q140" i="27"/>
  <c r="P140" i="27"/>
  <c r="Q139" i="27"/>
  <c r="P139" i="27"/>
  <c r="Q138" i="27"/>
  <c r="P138" i="27"/>
  <c r="Q137" i="27"/>
  <c r="P137" i="27"/>
  <c r="Q136" i="27"/>
  <c r="P136" i="27"/>
  <c r="Q135" i="27"/>
  <c r="P135" i="27"/>
  <c r="Q134" i="27"/>
  <c r="P134" i="27"/>
  <c r="Q133" i="27"/>
  <c r="P133" i="27"/>
  <c r="Q132" i="27"/>
  <c r="P132" i="27"/>
  <c r="Q131" i="27"/>
  <c r="P131" i="27"/>
  <c r="Q130" i="27"/>
  <c r="P130" i="27"/>
  <c r="Q129" i="27"/>
  <c r="P129" i="27"/>
  <c r="Q128" i="27"/>
  <c r="P128" i="27"/>
  <c r="Q127" i="27"/>
  <c r="P127" i="27"/>
  <c r="Q126" i="27"/>
  <c r="P126" i="27"/>
  <c r="Q125" i="27"/>
  <c r="P125" i="27"/>
  <c r="Q124" i="27"/>
  <c r="P124" i="27"/>
  <c r="Q123" i="27"/>
  <c r="P123" i="27"/>
  <c r="Q122" i="27"/>
  <c r="P122" i="27"/>
  <c r="Q121" i="27"/>
  <c r="P121" i="27"/>
  <c r="Q120" i="27"/>
  <c r="P120" i="27"/>
  <c r="Q119" i="27"/>
  <c r="P119" i="27"/>
  <c r="Q118" i="27"/>
  <c r="P118" i="27"/>
  <c r="Q117" i="27"/>
  <c r="P117" i="27"/>
  <c r="Q116" i="27"/>
  <c r="P116" i="27"/>
  <c r="Q115" i="27"/>
  <c r="P115" i="27"/>
  <c r="Q114" i="27"/>
  <c r="P114" i="27"/>
  <c r="Q113" i="27"/>
  <c r="P113" i="27"/>
  <c r="Q112" i="27"/>
  <c r="P112" i="27"/>
  <c r="Q111" i="27"/>
  <c r="P111" i="27"/>
  <c r="Q110" i="27"/>
  <c r="P110" i="27"/>
  <c r="Q109" i="27"/>
  <c r="P109" i="27"/>
  <c r="Q108" i="27"/>
  <c r="P108" i="27"/>
  <c r="Q107" i="27"/>
  <c r="P107" i="27"/>
  <c r="Q106" i="27"/>
  <c r="P106" i="27"/>
  <c r="Q105" i="27"/>
  <c r="P105" i="27"/>
  <c r="Q104" i="27"/>
  <c r="P104" i="27"/>
  <c r="Q103" i="27"/>
  <c r="P103" i="27"/>
  <c r="Q102" i="27"/>
  <c r="P102" i="27"/>
  <c r="Q101" i="27"/>
  <c r="P101" i="27"/>
  <c r="Q100" i="27"/>
  <c r="P100" i="27"/>
  <c r="Q99" i="27"/>
  <c r="P99" i="27"/>
  <c r="Q98" i="27"/>
  <c r="P98" i="27"/>
  <c r="Q97" i="27"/>
  <c r="P97" i="27"/>
  <c r="Q96" i="27"/>
  <c r="P96" i="27"/>
  <c r="Q95" i="27"/>
  <c r="P95" i="27"/>
  <c r="Q94" i="27"/>
  <c r="P94" i="27"/>
  <c r="Q93" i="27"/>
  <c r="P93" i="27"/>
  <c r="Q92" i="27"/>
  <c r="P92" i="27"/>
  <c r="Q91" i="27"/>
  <c r="P91" i="27"/>
  <c r="Q90" i="27"/>
  <c r="P90" i="27"/>
  <c r="Q89" i="27"/>
  <c r="P89" i="27"/>
  <c r="Q88" i="27"/>
  <c r="P88" i="27"/>
  <c r="Q87" i="27"/>
  <c r="P87" i="27"/>
  <c r="Q86" i="27"/>
  <c r="P86" i="27"/>
  <c r="Q85" i="27"/>
  <c r="P85" i="27"/>
  <c r="Q84" i="27"/>
  <c r="P84" i="27"/>
  <c r="Q83" i="27"/>
  <c r="P83" i="27"/>
  <c r="Q82" i="27"/>
  <c r="P82" i="27"/>
  <c r="Q81" i="27"/>
  <c r="P81" i="27"/>
  <c r="Q80" i="27"/>
  <c r="P80" i="27"/>
  <c r="Q79" i="27"/>
  <c r="P79" i="27"/>
  <c r="Q78" i="27"/>
  <c r="P78" i="27"/>
  <c r="Q77" i="27"/>
  <c r="P77" i="27"/>
  <c r="Q76" i="27"/>
  <c r="P76" i="27"/>
  <c r="Q75" i="27"/>
  <c r="P75" i="27"/>
  <c r="Q74" i="27"/>
  <c r="P74" i="27"/>
  <c r="Q73" i="27"/>
  <c r="P73" i="27"/>
  <c r="Q72" i="27"/>
  <c r="P72" i="27"/>
  <c r="Q71" i="27"/>
  <c r="P71" i="27"/>
  <c r="Q70" i="27"/>
  <c r="P70" i="27"/>
  <c r="Q69" i="27"/>
  <c r="P69" i="27"/>
  <c r="Q68" i="27"/>
  <c r="P68" i="27"/>
  <c r="Q67" i="27"/>
  <c r="P67" i="27"/>
  <c r="Q66" i="27"/>
  <c r="P66" i="27"/>
  <c r="Q65" i="27"/>
  <c r="P65" i="27"/>
  <c r="Q64" i="27"/>
  <c r="P64" i="27"/>
  <c r="Q63" i="27"/>
  <c r="P63" i="27"/>
  <c r="Q62" i="27"/>
  <c r="P62" i="27"/>
  <c r="Q61" i="27"/>
  <c r="P61" i="27"/>
  <c r="Q60" i="27"/>
  <c r="P60" i="27"/>
  <c r="Q59" i="27"/>
  <c r="P59" i="27"/>
  <c r="Q58" i="27"/>
  <c r="P58" i="27"/>
  <c r="Q57" i="27"/>
  <c r="P57" i="27"/>
  <c r="Q56" i="27"/>
  <c r="P56" i="27"/>
  <c r="Q55" i="27"/>
  <c r="P55" i="27"/>
  <c r="Q54" i="27"/>
  <c r="P54" i="27"/>
  <c r="Q53" i="27"/>
  <c r="P53" i="27"/>
  <c r="Q52" i="27"/>
  <c r="P52" i="27"/>
  <c r="Q51" i="27"/>
  <c r="P51" i="27"/>
  <c r="Q50" i="27"/>
  <c r="P50" i="27"/>
  <c r="Q49" i="27"/>
  <c r="P49" i="27"/>
  <c r="Q48" i="27"/>
  <c r="P48" i="27"/>
  <c r="Q47" i="27"/>
  <c r="P47" i="27"/>
  <c r="Q46" i="27"/>
  <c r="P46" i="27"/>
  <c r="Q45" i="27"/>
  <c r="P45" i="27"/>
  <c r="Q44" i="27"/>
  <c r="P44" i="27"/>
  <c r="Q43" i="27"/>
  <c r="P43" i="27"/>
  <c r="Q42" i="27"/>
  <c r="P42" i="27"/>
  <c r="Q41" i="27"/>
  <c r="P41" i="27"/>
  <c r="Q40" i="27"/>
  <c r="P40" i="27"/>
  <c r="Q39" i="27"/>
  <c r="P39" i="27"/>
  <c r="Q38" i="27"/>
  <c r="P38" i="27"/>
  <c r="Q37" i="27"/>
  <c r="P37" i="27"/>
  <c r="Q36" i="27"/>
  <c r="P36" i="27"/>
  <c r="Q35" i="27"/>
  <c r="P35" i="27"/>
  <c r="Q34" i="27"/>
  <c r="P34" i="27"/>
  <c r="Q33" i="27"/>
  <c r="P33" i="27"/>
  <c r="Q32" i="27"/>
  <c r="P32" i="27"/>
  <c r="Q31" i="27"/>
  <c r="P31" i="27"/>
  <c r="Q30" i="27"/>
  <c r="P30" i="27"/>
  <c r="Q29" i="27"/>
  <c r="P29" i="27"/>
  <c r="Q28" i="27"/>
  <c r="P28" i="27"/>
  <c r="Q27" i="27"/>
  <c r="P27" i="27"/>
  <c r="Q26" i="27"/>
  <c r="P26" i="27"/>
  <c r="Q25" i="27"/>
  <c r="P25" i="27"/>
  <c r="Q24" i="27"/>
  <c r="P24" i="27"/>
  <c r="Q23" i="27"/>
  <c r="P23" i="27"/>
  <c r="Q22" i="27"/>
  <c r="P22" i="27"/>
  <c r="Q21" i="27"/>
  <c r="P21" i="27"/>
  <c r="Q20" i="27"/>
  <c r="P20" i="27"/>
  <c r="Q19" i="27"/>
  <c r="P19" i="27"/>
  <c r="Q18" i="27"/>
  <c r="P18" i="27"/>
  <c r="Q17" i="27"/>
  <c r="P17" i="27"/>
  <c r="Q16" i="27"/>
  <c r="P16" i="27"/>
  <c r="Q15" i="27"/>
  <c r="P15" i="27"/>
  <c r="Q14" i="27"/>
  <c r="P14" i="27"/>
  <c r="Q13" i="27"/>
  <c r="P13" i="27"/>
  <c r="Q12" i="27"/>
  <c r="P12" i="27"/>
  <c r="Q11" i="27"/>
  <c r="P11" i="27"/>
  <c r="Q10" i="27"/>
  <c r="P10" i="27"/>
  <c r="Q9" i="27"/>
  <c r="P9" i="27"/>
  <c r="Q8" i="27"/>
  <c r="P8" i="27"/>
  <c r="Q7" i="27"/>
  <c r="P7" i="27"/>
  <c r="Q6" i="27"/>
  <c r="P6" i="27"/>
  <c r="K67" i="27"/>
  <c r="J67" i="27"/>
  <c r="K66" i="27"/>
  <c r="J66" i="27"/>
  <c r="K65" i="27"/>
  <c r="J65" i="27"/>
  <c r="K64" i="27"/>
  <c r="J64" i="27"/>
  <c r="K63" i="27"/>
  <c r="J63" i="27"/>
  <c r="K62" i="27"/>
  <c r="J62" i="27"/>
  <c r="K61" i="27"/>
  <c r="J61" i="27"/>
  <c r="K60" i="27"/>
  <c r="J60" i="27"/>
  <c r="K59" i="27"/>
  <c r="J59" i="27"/>
  <c r="K58" i="27"/>
  <c r="J58" i="27"/>
  <c r="K57" i="27"/>
  <c r="J57" i="27"/>
  <c r="K56" i="27"/>
  <c r="J56" i="27"/>
  <c r="K55" i="27"/>
  <c r="J55" i="27"/>
  <c r="K54" i="27"/>
  <c r="J54" i="27"/>
  <c r="K53" i="27"/>
  <c r="J53" i="27"/>
  <c r="K52" i="27"/>
  <c r="J52" i="27"/>
  <c r="K51" i="27"/>
  <c r="J51" i="27"/>
  <c r="K50" i="27"/>
  <c r="J50" i="27"/>
  <c r="K49" i="27"/>
  <c r="J49" i="27"/>
  <c r="K48" i="27"/>
  <c r="J48" i="27"/>
  <c r="K47" i="27"/>
  <c r="J47" i="27"/>
  <c r="K46" i="27"/>
  <c r="J46" i="27"/>
  <c r="K45" i="27"/>
  <c r="J45" i="27"/>
  <c r="K44" i="27"/>
  <c r="J44" i="27"/>
  <c r="K43" i="27"/>
  <c r="J43" i="27"/>
  <c r="K42" i="27"/>
  <c r="J42" i="27"/>
  <c r="K41" i="27"/>
  <c r="J41" i="27"/>
  <c r="K40" i="27"/>
  <c r="J40" i="27"/>
  <c r="K39" i="27"/>
  <c r="J39" i="27"/>
  <c r="K38" i="27"/>
  <c r="J38" i="27"/>
  <c r="K37" i="27"/>
  <c r="J37" i="27"/>
  <c r="K36" i="27"/>
  <c r="J36" i="27"/>
  <c r="K35" i="27"/>
  <c r="J35" i="27"/>
  <c r="K34" i="27"/>
  <c r="J34" i="27"/>
  <c r="K33" i="27"/>
  <c r="J33" i="27"/>
  <c r="K32" i="27"/>
  <c r="J32" i="27"/>
  <c r="K31" i="27"/>
  <c r="J31" i="27"/>
  <c r="K30" i="27"/>
  <c r="J30" i="27"/>
  <c r="K29" i="27"/>
  <c r="J29" i="27"/>
  <c r="K28" i="27"/>
  <c r="J28" i="27"/>
  <c r="K27" i="27"/>
  <c r="J27" i="27"/>
  <c r="K26" i="27"/>
  <c r="J26" i="27"/>
  <c r="K25" i="27"/>
  <c r="J25" i="27"/>
  <c r="K24" i="27"/>
  <c r="J24" i="27"/>
  <c r="K23" i="27"/>
  <c r="J23" i="27"/>
  <c r="K22" i="27"/>
  <c r="J22" i="27"/>
  <c r="K21" i="27"/>
  <c r="J21" i="27"/>
  <c r="K20" i="27"/>
  <c r="J20" i="27"/>
  <c r="K19" i="27"/>
  <c r="J19" i="27"/>
  <c r="K18" i="27"/>
  <c r="J18" i="27"/>
  <c r="K17" i="27"/>
  <c r="J17" i="27"/>
  <c r="K16" i="27"/>
  <c r="J16" i="27"/>
  <c r="K15" i="27"/>
  <c r="J15" i="27"/>
  <c r="K14" i="27"/>
  <c r="J14" i="27"/>
  <c r="K13" i="27"/>
  <c r="J13" i="27"/>
  <c r="K12" i="27"/>
  <c r="J12" i="27"/>
  <c r="K11" i="27"/>
  <c r="J11" i="27"/>
  <c r="K10" i="27"/>
  <c r="J10" i="27"/>
  <c r="K9" i="27"/>
  <c r="J9" i="27"/>
  <c r="K8" i="27"/>
  <c r="J8" i="27"/>
  <c r="K7" i="27"/>
  <c r="J7" i="27"/>
  <c r="K6" i="27"/>
  <c r="J6" i="27"/>
  <c r="Q5" i="27"/>
  <c r="P5" i="27"/>
  <c r="A1" i="31"/>
  <c r="K5" i="27"/>
  <c r="J5" i="27"/>
  <c r="T50" i="27"/>
  <c r="T49" i="27"/>
  <c r="T48" i="27"/>
  <c r="T47" i="27"/>
  <c r="T46" i="27"/>
  <c r="T45" i="27"/>
  <c r="T44" i="27"/>
  <c r="T43" i="27"/>
  <c r="T42" i="27"/>
  <c r="T41" i="27"/>
  <c r="T40" i="27"/>
  <c r="T39" i="27"/>
  <c r="T38" i="27"/>
  <c r="T37" i="27"/>
  <c r="T36" i="27"/>
  <c r="T35" i="27"/>
  <c r="T34" i="27"/>
  <c r="T33" i="27"/>
  <c r="T32" i="27"/>
  <c r="T31" i="27"/>
  <c r="T30" i="27"/>
  <c r="T29" i="27"/>
  <c r="T28" i="27"/>
  <c r="T27" i="27"/>
  <c r="T26" i="27"/>
  <c r="T25" i="27"/>
  <c r="T24" i="27"/>
  <c r="T23" i="27"/>
  <c r="T22" i="27"/>
  <c r="T21" i="27"/>
  <c r="T20" i="27"/>
  <c r="T19" i="27"/>
  <c r="T18" i="27"/>
  <c r="T17" i="27"/>
  <c r="T16" i="27"/>
  <c r="T15" i="27"/>
  <c r="T14" i="27"/>
  <c r="T13" i="27"/>
  <c r="T12" i="27"/>
  <c r="T11" i="27"/>
  <c r="T10" i="27"/>
  <c r="T9" i="27"/>
  <c r="T8" i="27"/>
  <c r="T7" i="27"/>
  <c r="T6" i="27"/>
  <c r="T5" i="27"/>
  <c r="S5" i="27"/>
  <c r="S6" i="27"/>
  <c r="S7" i="27"/>
  <c r="S8" i="27"/>
  <c r="S9" i="27"/>
  <c r="S10" i="27"/>
  <c r="S11" i="27"/>
  <c r="S12" i="27"/>
  <c r="S13" i="27"/>
  <c r="S14" i="27"/>
  <c r="S15" i="27"/>
  <c r="S16" i="27"/>
  <c r="S17" i="27"/>
  <c r="S18" i="27"/>
  <c r="S19" i="27"/>
  <c r="S20" i="27"/>
  <c r="S21" i="27"/>
  <c r="S22" i="27"/>
  <c r="S23" i="27"/>
  <c r="S24" i="27"/>
  <c r="S25" i="27"/>
  <c r="S26" i="27"/>
  <c r="S27" i="27"/>
  <c r="S28" i="27"/>
  <c r="S29" i="27"/>
  <c r="S30" i="27"/>
  <c r="S31" i="27"/>
  <c r="S32" i="27"/>
  <c r="S33" i="27"/>
  <c r="S34" i="27"/>
  <c r="S35" i="27"/>
  <c r="S36" i="27"/>
  <c r="S37" i="27"/>
  <c r="S38" i="27"/>
  <c r="S39" i="27"/>
  <c r="S40" i="27"/>
  <c r="S41" i="27"/>
  <c r="S42" i="27"/>
  <c r="S43" i="27"/>
  <c r="S44" i="27"/>
  <c r="S45" i="27"/>
  <c r="S46" i="27"/>
  <c r="S47" i="27"/>
  <c r="S48" i="27"/>
  <c r="S49" i="27"/>
  <c r="S50" i="27"/>
  <c r="D14" i="29"/>
  <c r="B14" i="29"/>
  <c r="A1" i="29"/>
  <c r="D9" i="28"/>
  <c r="B9" i="28"/>
  <c r="A1" i="28"/>
  <c r="A1" i="25"/>
  <c r="A1" i="6"/>
  <c r="A1" i="18"/>
  <c r="A1" i="8"/>
  <c r="A1" i="14"/>
  <c r="A1" i="15"/>
  <c r="A1" i="16"/>
  <c r="A1" i="22"/>
  <c r="A1" i="21"/>
  <c r="A1" i="13"/>
  <c r="A1" i="9"/>
  <c r="A1" i="11"/>
  <c r="A1" i="19"/>
  <c r="A1" i="10"/>
  <c r="D8" i="23"/>
  <c r="E5" i="27"/>
  <c r="E6" i="27"/>
  <c r="E7" i="27"/>
  <c r="E8" i="27"/>
  <c r="E9" i="27"/>
  <c r="D5" i="27"/>
  <c r="D6" i="27"/>
  <c r="D7" i="27"/>
  <c r="D8" i="27"/>
  <c r="D9" i="27"/>
  <c r="H55" i="27" a="1"/>
  <c r="H55" i="27" s="1"/>
  <c r="G55" i="27" a="1"/>
  <c r="G55" i="27" s="1"/>
  <c r="H41" i="27"/>
  <c r="H42" i="27"/>
  <c r="H43" i="27"/>
  <c r="G41" i="27"/>
  <c r="G42" i="27"/>
  <c r="G43" i="27"/>
  <c r="G44" i="27"/>
  <c r="H5" i="27"/>
  <c r="H6" i="27"/>
  <c r="H7" i="27"/>
  <c r="H8" i="27"/>
  <c r="H9" i="27"/>
  <c r="H10" i="27"/>
  <c r="H11" i="27"/>
  <c r="H12" i="27"/>
  <c r="H13" i="27"/>
  <c r="H14" i="27"/>
  <c r="H15" i="27"/>
  <c r="H16" i="27"/>
  <c r="H17" i="27"/>
  <c r="H18" i="27"/>
  <c r="H19" i="27"/>
  <c r="H20" i="27"/>
  <c r="H21" i="27"/>
  <c r="H22" i="27"/>
  <c r="H23" i="27"/>
  <c r="H24" i="27"/>
  <c r="H25" i="27"/>
  <c r="H26" i="27"/>
  <c r="G5" i="27"/>
  <c r="G6" i="27"/>
  <c r="G7" i="27"/>
  <c r="G8" i="27"/>
  <c r="G9" i="27"/>
  <c r="G10" i="27"/>
  <c r="G11" i="27"/>
  <c r="G12" i="27"/>
  <c r="G13" i="27"/>
  <c r="G14" i="27"/>
  <c r="G15" i="27"/>
  <c r="G16" i="27"/>
  <c r="G17" i="27"/>
  <c r="G18" i="27"/>
  <c r="G19" i="27"/>
  <c r="G20" i="27"/>
  <c r="G21" i="27"/>
  <c r="G22" i="27"/>
  <c r="G23" i="27"/>
  <c r="G24" i="27"/>
  <c r="G25" i="27"/>
  <c r="G26" i="27"/>
  <c r="E71" i="27"/>
  <c r="E72" i="27"/>
  <c r="E73" i="27"/>
  <c r="E74" i="27"/>
  <c r="E75" i="27"/>
  <c r="E76" i="27"/>
  <c r="D71" i="27"/>
  <c r="D72" i="27"/>
  <c r="D73" i="27"/>
  <c r="D74" i="27"/>
  <c r="D75" i="27"/>
  <c r="D76" i="27"/>
  <c r="E60" i="27"/>
  <c r="E62" i="27"/>
  <c r="E63" i="27"/>
  <c r="D62" i="27"/>
  <c r="D63" i="27"/>
  <c r="E53" i="27"/>
  <c r="E55" i="27"/>
  <c r="E58" i="27" s="1"/>
  <c r="D55" i="27"/>
  <c r="D56" i="27"/>
  <c r="E33" i="27"/>
  <c r="E34" i="27"/>
  <c r="E35" i="27"/>
  <c r="E36" i="27"/>
  <c r="E37" i="27"/>
  <c r="E38" i="27"/>
  <c r="E39" i="27"/>
  <c r="E40" i="27"/>
  <c r="E41" i="27"/>
  <c r="E42" i="27"/>
  <c r="E43" i="27"/>
  <c r="E44" i="27"/>
  <c r="E45" i="27"/>
  <c r="D33" i="27"/>
  <c r="D34" i="27"/>
  <c r="D35" i="27"/>
  <c r="D36" i="27"/>
  <c r="D37" i="27"/>
  <c r="D38" i="27"/>
  <c r="D39" i="27"/>
  <c r="D40" i="27"/>
  <c r="D41" i="27"/>
  <c r="D42" i="27"/>
  <c r="D43" i="27"/>
  <c r="D44" i="27"/>
  <c r="D45" i="27"/>
  <c r="E22" i="27"/>
  <c r="E21" i="27"/>
  <c r="E20" i="27"/>
  <c r="E19" i="27"/>
  <c r="D22" i="27"/>
  <c r="D21" i="27"/>
  <c r="D20" i="27"/>
  <c r="D19" i="27"/>
  <c r="H53" i="27"/>
  <c r="H39" i="27"/>
  <c r="B29" i="27"/>
  <c r="A29" i="27"/>
  <c r="B99" i="27"/>
  <c r="A99" i="27"/>
  <c r="B10" i="25"/>
  <c r="D10" i="25"/>
  <c r="F10" i="25"/>
  <c r="D1" i="23"/>
  <c r="A8" i="23"/>
  <c r="A9" i="23" s="1"/>
  <c r="A10" i="23" s="1"/>
  <c r="C12" i="23"/>
  <c r="D16" i="23"/>
  <c r="F9" i="22"/>
  <c r="D9" i="22"/>
  <c r="B9" i="22"/>
  <c r="D54" i="21"/>
  <c r="B54" i="21"/>
  <c r="E67" i="27" l="1"/>
  <c r="H51" i="27"/>
  <c r="G51" i="27"/>
  <c r="T3" i="27"/>
  <c r="A15" i="29"/>
  <c r="E29" i="27"/>
  <c r="D15" i="27"/>
  <c r="E15" i="27"/>
  <c r="D67" i="27"/>
  <c r="A10" i="28"/>
  <c r="D51" i="27"/>
  <c r="E51" i="27"/>
  <c r="E81" i="27"/>
  <c r="D81" i="27"/>
  <c r="J86" i="27"/>
  <c r="S85" i="27"/>
  <c r="N144" i="27"/>
  <c r="P158" i="27"/>
  <c r="D58" i="27"/>
  <c r="T85" i="27"/>
  <c r="Q158" i="27"/>
  <c r="G37" i="27"/>
  <c r="M144" i="27"/>
  <c r="K86" i="27"/>
  <c r="H60" i="27"/>
  <c r="G60" i="27"/>
  <c r="H37" i="27"/>
  <c r="D29" i="27"/>
  <c r="B3" i="27"/>
  <c r="B91" i="27"/>
  <c r="A11" i="25"/>
  <c r="A55" i="21"/>
  <c r="D154" i="10"/>
  <c r="B154" i="10"/>
  <c r="D73" i="11"/>
  <c r="B73" i="11"/>
  <c r="D14" i="14"/>
  <c r="B14" i="14"/>
  <c r="E69" i="27" s="1"/>
  <c r="D13" i="13"/>
  <c r="B13" i="13"/>
  <c r="E3" i="27" s="1"/>
  <c r="D30" i="15"/>
  <c r="B30" i="15"/>
  <c r="D12" i="9"/>
  <c r="B12" i="9"/>
  <c r="D12" i="16"/>
  <c r="B12" i="16"/>
  <c r="D10" i="18"/>
  <c r="B10" i="18"/>
  <c r="F10" i="18"/>
  <c r="D10" i="8"/>
  <c r="B10" i="8"/>
  <c r="A11" i="8" s="1"/>
  <c r="F10" i="8"/>
  <c r="D21" i="6"/>
  <c r="B21" i="6"/>
  <c r="E31" i="27" s="1"/>
  <c r="K3" i="27" l="1"/>
  <c r="H3" i="27"/>
  <c r="A13" i="9"/>
  <c r="E17" i="27"/>
  <c r="Q3" i="27"/>
  <c r="A13" i="16"/>
  <c r="A74" i="11"/>
  <c r="A155" i="10"/>
  <c r="A15" i="14"/>
  <c r="A22" i="6"/>
  <c r="A14" i="13"/>
  <c r="A31" i="15"/>
  <c r="D139" i="19"/>
  <c r="B139" i="19"/>
  <c r="N3" i="27" l="1"/>
  <c r="A140" i="19"/>
</calcChain>
</file>

<file path=xl/metadata.xml><?xml version="1.0" encoding="utf-8"?>
<metadata xmlns="http://schemas.openxmlformats.org/spreadsheetml/2006/main" xmlns:xda="http://schemas.microsoft.com/office/spreadsheetml/2017/dynamicarray">
  <metadataTypes count="1">
    <metadataType name="XLDAPR" minSupportedVersion="120000" copy="1" pasteAll="1" pasteValues="1" merge="1" splitFirst="1" rowColShift="1" clearFormats="1" clearComments="1" assign="1" coerce="1" cellMeta="1"/>
  </metadataTypes>
  <futureMetadata name="XLDAPR" count="1">
    <bk>
      <extLst>
        <ext uri="{bdbb8cdc-fa1e-496e-a857-3c3f30c029c3}">
          <xda:dynamicArrayProperties fDynamic="1" fCollapsed="0"/>
        </ext>
      </extLst>
    </bk>
  </futureMetadata>
  <cellMetadata count="1">
    <bk>
      <rc t="1" v="0"/>
    </bk>
  </cellMetadata>
</metadata>
</file>

<file path=xl/sharedStrings.xml><?xml version="1.0" encoding="utf-8"?>
<sst xmlns="http://schemas.openxmlformats.org/spreadsheetml/2006/main" count="2201" uniqueCount="1508">
  <si>
    <t>Item Name</t>
  </si>
  <si>
    <t>Web Image</t>
  </si>
  <si>
    <t>CkCheesesteakBoli_100x100.png</t>
  </si>
  <si>
    <t>CkCheesesteakBoli_500x250.png</t>
  </si>
  <si>
    <t>HamCheeseBoli_100x100.png</t>
  </si>
  <si>
    <t>HamCheeseBoli_500x250.png</t>
  </si>
  <si>
    <t>PhillyCheeseBoli_100x100.png</t>
  </si>
  <si>
    <t>PhillyCheeseBoli_500x250.png</t>
  </si>
  <si>
    <t>SpinachBoli_100x100.png</t>
  </si>
  <si>
    <t>SpinachBoli_500x250.png</t>
  </si>
  <si>
    <t>Stromboli - Chicken Cheesesteak</t>
  </si>
  <si>
    <t xml:space="preserve">Stromboli - Ham and Cheese </t>
  </si>
  <si>
    <t xml:space="preserve">Stromboli - Philly Cheesesteak </t>
  </si>
  <si>
    <t xml:space="preserve">Stromboli - Spinach </t>
  </si>
  <si>
    <t>AppleStrudel_100x100.png</t>
  </si>
  <si>
    <t>AppleStrudel_500x250.png</t>
  </si>
  <si>
    <t>CherryStrudel_100x100.png</t>
  </si>
  <si>
    <t>CherryStrudel_500x250.png</t>
  </si>
  <si>
    <t>ChocoChipPizza_100x100.png</t>
  </si>
  <si>
    <t>ChocoChipPizza_500x250.png</t>
  </si>
  <si>
    <t>Cinnamonstyxz_100x100.png</t>
  </si>
  <si>
    <t>Cinnamonstyxz_500x250.png</t>
  </si>
  <si>
    <t>stuffer_100x100.png</t>
  </si>
  <si>
    <t>stuffer_500x250.png</t>
  </si>
  <si>
    <t>CheeZRolls_100x100.png</t>
  </si>
  <si>
    <t>CheeZRolls_500x250.png</t>
  </si>
  <si>
    <t>PepRolls2_100x100.png</t>
  </si>
  <si>
    <t>PepRolls2_500x250.png</t>
  </si>
  <si>
    <t>CaesarSal_100x100.png</t>
  </si>
  <si>
    <t>CaesarSal_500x250.png</t>
  </si>
  <si>
    <t>ChefSalad_100x100.png</t>
  </si>
  <si>
    <t>ChefSalad_500x250.png</t>
  </si>
  <si>
    <t>GardenSal_100x100.png</t>
  </si>
  <si>
    <t>GardenSal_500x250.png</t>
  </si>
  <si>
    <t>GreekSal_100x100.png</t>
  </si>
  <si>
    <t>GreekSal_500x250.png</t>
  </si>
  <si>
    <t>ItalianSal_100x100.png</t>
  </si>
  <si>
    <t>ItalianSal_500x250.png</t>
  </si>
  <si>
    <t>BuffaloCkSando_100x100.png</t>
  </si>
  <si>
    <t>BuffaloCkSando_500x250.png</t>
  </si>
  <si>
    <t>CordonBlueSando_100x100.png</t>
  </si>
  <si>
    <t>CordonBlueSando_500x250.png</t>
  </si>
  <si>
    <t>HamCheeseSando_100x100.png</t>
  </si>
  <si>
    <t>HamCheeseSando_500x250.png</t>
  </si>
  <si>
    <t>MeatballSando_100x100.png</t>
  </si>
  <si>
    <t>MeatballSando_500x250.png</t>
  </si>
  <si>
    <t>Wings</t>
  </si>
  <si>
    <t>BBQ_Ck_100x100.png</t>
  </si>
  <si>
    <t>Buffalo_Ck_100x100.png</t>
  </si>
  <si>
    <t>ClassicVeggie_100x100.png</t>
  </si>
  <si>
    <t>DavesFaveVeggie_100x100.png</t>
  </si>
  <si>
    <t>Margharita_100x100.png</t>
  </si>
  <si>
    <t>Meateater_100x100.png</t>
  </si>
  <si>
    <t>Works_100x100.png</t>
  </si>
  <si>
    <t>Breadstyxz_100x100.png</t>
  </si>
  <si>
    <t>Breadstyxz_500x250.png</t>
  </si>
  <si>
    <t>Cheesestyxz_100x100.png</t>
  </si>
  <si>
    <t>Cheesestyxz_500x250.png</t>
  </si>
  <si>
    <t>Wings_100x100.png</t>
  </si>
  <si>
    <t>Wings_500x250.png</t>
  </si>
  <si>
    <t>Appetizers.png</t>
  </si>
  <si>
    <t>DavesDeals.png</t>
  </si>
  <si>
    <t>Desserts.png</t>
  </si>
  <si>
    <t>Extras.png</t>
  </si>
  <si>
    <t>Rolls.png</t>
  </si>
  <si>
    <t>Salads.png</t>
  </si>
  <si>
    <t>Sandwiches.png</t>
  </si>
  <si>
    <t>Specialty.png</t>
  </si>
  <si>
    <t>Stromboli.png</t>
  </si>
  <si>
    <t>Rolls</t>
  </si>
  <si>
    <t>Stromboli</t>
  </si>
  <si>
    <t>Create Your Own Pizza</t>
  </si>
  <si>
    <t>CurrentPOM_100x100.png</t>
  </si>
  <si>
    <t>CurrentPOM_500x250.png</t>
  </si>
  <si>
    <t>CurrentPOM_Heading.png</t>
  </si>
  <si>
    <t>See "Pizzas NOTE" above</t>
  </si>
  <si>
    <t>Wings86C_100x100.png</t>
  </si>
  <si>
    <t>Wings86C_500x250.png</t>
  </si>
  <si>
    <t>AquaF20_100x100.png</t>
  </si>
  <si>
    <t>AquaF20_500x250.png</t>
  </si>
  <si>
    <t>DPepsi20_100x100.png</t>
  </si>
  <si>
    <t>DPepsi20_500x250.png</t>
  </si>
  <si>
    <t>DPepsi2L_100x100.png</t>
  </si>
  <si>
    <t>DPepsi2L_500x250.png</t>
  </si>
  <si>
    <t>DrP20_100x100.png</t>
  </si>
  <si>
    <t>DrP20_500x250.png</t>
  </si>
  <si>
    <t>DrP2L_100x100.png</t>
  </si>
  <si>
    <t>DrP2L_500x250.png</t>
  </si>
  <si>
    <t>GalLemon_100x100.png</t>
  </si>
  <si>
    <t>GalLemon_500x250.png</t>
  </si>
  <si>
    <t>GalTea_100x100.png</t>
  </si>
  <si>
    <t>GalTea_500x250.png</t>
  </si>
  <si>
    <t>MDew20_100x100.png</t>
  </si>
  <si>
    <t>MDew20_500x250.png</t>
  </si>
  <si>
    <t>MDew2L_100x100.png</t>
  </si>
  <si>
    <t>MDew2L_500x250.png</t>
  </si>
  <si>
    <t>MugRB20_100x100.png</t>
  </si>
  <si>
    <t>MugRB20_500x250.png</t>
  </si>
  <si>
    <t>MugRB2L_100x100.png</t>
  </si>
  <si>
    <t>MugRB2L_500x250.png</t>
  </si>
  <si>
    <t>Pepsi20_100x100.png</t>
  </si>
  <si>
    <t>Pepsi20_500x250.png</t>
  </si>
  <si>
    <t>Pepsi2L_100x100.png</t>
  </si>
  <si>
    <t>Pepsi2L_500x250.png</t>
  </si>
  <si>
    <t>SMist20_100x100.png</t>
  </si>
  <si>
    <t>SMist20_500x250.png</t>
  </si>
  <si>
    <t>SMist2L_100x100.png</t>
  </si>
  <si>
    <t>SMist2L_500x250.png</t>
  </si>
  <si>
    <t>BananaPep_100x100.png</t>
  </si>
  <si>
    <t>Jalapenos_100x100.png</t>
  </si>
  <si>
    <t>RedSauce_100x100.png</t>
  </si>
  <si>
    <t>Specials.png</t>
  </si>
  <si>
    <t>BuffaloCkCombo_100x100.png</t>
  </si>
  <si>
    <t>CordonBlueCombo_100x100.png</t>
  </si>
  <si>
    <t>MeatballCombo_100x100.png</t>
  </si>
  <si>
    <t>Belly_100x100.png</t>
  </si>
  <si>
    <t>Flatliner_100x100.png</t>
  </si>
  <si>
    <t>Survival_100x100.png</t>
  </si>
  <si>
    <t>Caulipower_100x100.png</t>
  </si>
  <si>
    <t>Alfredo_100x100.png</t>
  </si>
  <si>
    <t>Alfredo_500x250.png</t>
  </si>
  <si>
    <t>BBQ_Ck_500x250.png</t>
  </si>
  <si>
    <t>Buffalo_Ck_500x250.png</t>
  </si>
  <si>
    <t>ClassicVeggie_500x250.png</t>
  </si>
  <si>
    <t>DavesFaveVeggie_500x250.png</t>
  </si>
  <si>
    <t>Margharita_500x250.png</t>
  </si>
  <si>
    <t>Meateater_500x250.png</t>
  </si>
  <si>
    <t>Works_500x250.png</t>
  </si>
  <si>
    <t>Pizza</t>
  </si>
  <si>
    <t>APPETIZERS</t>
  </si>
  <si>
    <t>EXTRAS</t>
  </si>
  <si>
    <t>SALADS</t>
  </si>
  <si>
    <t>Asst20_100x100.png</t>
  </si>
  <si>
    <t>Asst20_500x250.png</t>
  </si>
  <si>
    <t>Asst2L_100x100.png</t>
  </si>
  <si>
    <t>Asst2L_500x250.png</t>
  </si>
  <si>
    <t>GenPepsi_100x100.png</t>
  </si>
  <si>
    <t>BananaPep_500x250.png</t>
  </si>
  <si>
    <t>Jalapenos_500x250.png</t>
  </si>
  <si>
    <t>Ranch_500x250.png</t>
  </si>
  <si>
    <t>RedSauce_500x250.png</t>
  </si>
  <si>
    <t>BuffaloCkCombo_500x250.png</t>
  </si>
  <si>
    <t>CordonBlueCombo_500x250.png</t>
  </si>
  <si>
    <t>MeatballCombo_500x250.png</t>
  </si>
  <si>
    <t>PhillyCombo_100x100.png</t>
  </si>
  <si>
    <t>PhillySando_100x100.png</t>
  </si>
  <si>
    <t>Belly_500x250.png</t>
  </si>
  <si>
    <t>Flatliner_500x250.png</t>
  </si>
  <si>
    <t>Survival_500x250.png</t>
  </si>
  <si>
    <t>Caulipower_500x250.png</t>
  </si>
  <si>
    <t>PhillyCombo_500x250.png</t>
  </si>
  <si>
    <t>PhillySando_500x250.png</t>
  </si>
  <si>
    <t>ChipsALL_100x100.png</t>
  </si>
  <si>
    <t>ChipsALL_500x250.png</t>
  </si>
  <si>
    <t>ChipsBBQ_100x100.png</t>
  </si>
  <si>
    <t>ChipsJal_100x100.png</t>
  </si>
  <si>
    <t>ChipsSSS_100x100.png</t>
  </si>
  <si>
    <t>ChipsSSV_100x100.png</t>
  </si>
  <si>
    <t>CurrentPOM_sq_NoDesc.png</t>
  </si>
  <si>
    <t>CYOPizza_100x100.png</t>
  </si>
  <si>
    <t>CYOPizza_500x250.png</t>
  </si>
  <si>
    <t>HamCheeseCombo_100x100.png</t>
  </si>
  <si>
    <t>HamCheeseCombo_500x250.png</t>
  </si>
  <si>
    <t>CateringSal_100x100.png</t>
  </si>
  <si>
    <t>CateringSal_500x250.png</t>
  </si>
  <si>
    <t>Pizzas.png</t>
  </si>
  <si>
    <t>Drinks.png</t>
  </si>
  <si>
    <t>CYOPizzas.png</t>
  </si>
  <si>
    <t>DailySpec.png</t>
  </si>
  <si>
    <t>GenPepsi_500x250.png</t>
  </si>
  <si>
    <t>Caulipower Pizza</t>
  </si>
  <si>
    <t>Image added since last list</t>
  </si>
  <si>
    <t>No changes since last list</t>
  </si>
  <si>
    <t>Notes</t>
  </si>
  <si>
    <t>SANDOS, COMBOS, AND CHIPS</t>
  </si>
  <si>
    <t>Click here to return to Group List</t>
  </si>
  <si>
    <t>DavesFaveMeat_100x100.png</t>
  </si>
  <si>
    <t>DavesFaveMeat_500x250.png</t>
  </si>
  <si>
    <t>Group Name</t>
  </si>
  <si>
    <t>REVIEW INSTRUCTIONS BELOW  FIRST</t>
  </si>
  <si>
    <t>BuffaloSauce_100x100.png</t>
  </si>
  <si>
    <t>BuffaloSauce_500x250.png</t>
  </si>
  <si>
    <t>Beer.png</t>
  </si>
  <si>
    <t>DraftBeer_100x100.png</t>
  </si>
  <si>
    <t>DraftBeer_500x250.png</t>
  </si>
  <si>
    <t>BottledBeer_100x100.png</t>
  </si>
  <si>
    <t>BottledBeer_500x250.png</t>
  </si>
  <si>
    <t>Pizza Creator Kit</t>
  </si>
  <si>
    <t>PCKit_100x100.png</t>
  </si>
  <si>
    <t>PCKit_500x250.png</t>
  </si>
  <si>
    <t>Alfredo Pizza with Chicken</t>
  </si>
  <si>
    <t>CkAlfredo_100x100.png</t>
  </si>
  <si>
    <t>CkAlfredo_500x250.png</t>
  </si>
  <si>
    <t>WingsBL_100x100.png</t>
  </si>
  <si>
    <t>WingsBL_500x250.png</t>
  </si>
  <si>
    <t>BJAmericone_100x100.png</t>
  </si>
  <si>
    <t>BJAmericone_500x250.png</t>
  </si>
  <si>
    <t>BJCDough_100x100.png</t>
  </si>
  <si>
    <t>BJCDough_500x250.png</t>
  </si>
  <si>
    <t>BJCGarcia_100x100.png</t>
  </si>
  <si>
    <t>BJCGarcia_500x250.png</t>
  </si>
  <si>
    <t>BJFBrownie_100x100.png</t>
  </si>
  <si>
    <t>BJFBrownie_500x250.png</t>
  </si>
  <si>
    <t>BJHBaked_100x100.png</t>
  </si>
  <si>
    <t>BJHBaked_500x250.png</t>
  </si>
  <si>
    <t>BJPhish_100x100.png</t>
  </si>
  <si>
    <t>BJPhish_500x250.png</t>
  </si>
  <si>
    <t>BJSChzCake_100x100.png</t>
  </si>
  <si>
    <t>BJSChzCake_500x250.png</t>
  </si>
  <si>
    <t>BJTonDough_500x250.png</t>
  </si>
  <si>
    <t>BJTonDough_100x100.png</t>
  </si>
  <si>
    <t>DDrP20_100x100.png</t>
  </si>
  <si>
    <t>DDrP20_500x250.png</t>
  </si>
  <si>
    <t>DDrP2L_100x100.png</t>
  </si>
  <si>
    <t>DDrP2L_500x250.png</t>
  </si>
  <si>
    <t>GBandana_100x100.png</t>
  </si>
  <si>
    <t>GBandana_500x250.png</t>
  </si>
  <si>
    <t>OBandana_100x100.png</t>
  </si>
  <si>
    <t>OBandana_500x250.png</t>
  </si>
  <si>
    <t>ParmPep_100x100.png</t>
  </si>
  <si>
    <t>ParmPep_500x250.png</t>
  </si>
  <si>
    <t>BJBrownieBC_100x100.png</t>
  </si>
  <si>
    <t>BJBrownieBC_500x250.png</t>
  </si>
  <si>
    <t>BJMandC_100x100.png</t>
  </si>
  <si>
    <t>BJMandC_500x250.png</t>
  </si>
  <si>
    <t>BJMintCC_100x100.png</t>
  </si>
  <si>
    <t>BJMintCC_500x250.png</t>
  </si>
  <si>
    <t>BJNetflix_100x100.png</t>
  </si>
  <si>
    <t>BJNetflix_500x250.png</t>
  </si>
  <si>
    <t>BJCDchunk_100x100.png</t>
  </si>
  <si>
    <t>BJCDchunk_500x250.png</t>
  </si>
  <si>
    <t>BJHBchunk_100x100.png</t>
  </si>
  <si>
    <t>BJHBchunk_500x250.png</t>
  </si>
  <si>
    <t>MagDSSC_100x100.png</t>
  </si>
  <si>
    <t>MagDSSC_500x250.png</t>
  </si>
  <si>
    <t>BJChubbyH_100x100.png</t>
  </si>
  <si>
    <t>BJChubbyH_500x250.png</t>
  </si>
  <si>
    <t>BJChunkyM_100x100.png</t>
  </si>
  <si>
    <t>BJChunkyM_500x250.png</t>
  </si>
  <si>
    <t>BJPumpkinC_500x250.png</t>
  </si>
  <si>
    <t>BJPumpkinC_100x100.png</t>
  </si>
  <si>
    <t>CanBeer_100x100.png</t>
  </si>
  <si>
    <t>CanBeer_500x250.png</t>
  </si>
  <si>
    <t>AsstBeer_100x100.png</t>
  </si>
  <si>
    <t>AsstBeer_500x250.png</t>
  </si>
  <si>
    <t>OrCrush20_100x100.png</t>
  </si>
  <si>
    <t>OrCrush20_500x250.png</t>
  </si>
  <si>
    <t>MDewMel20_100x100.png</t>
  </si>
  <si>
    <t>MDewMel20_500x250.png</t>
  </si>
  <si>
    <t>PLBlk_100x100.png</t>
  </si>
  <si>
    <t>PLBlk_500x250.png</t>
  </si>
  <si>
    <t>PLSwBlk_100x100.png</t>
  </si>
  <si>
    <t>PLSwBlk_500x250.png</t>
  </si>
  <si>
    <t>PLLem_100x100.png</t>
  </si>
  <si>
    <t>PLLem_500x250.png</t>
  </si>
  <si>
    <t>PLGrn_100x100.png</t>
  </si>
  <si>
    <t>PLGrn_500x250.png</t>
  </si>
  <si>
    <t>SobePina_100x100.png</t>
  </si>
  <si>
    <t>SobePina_500x250.png</t>
  </si>
  <si>
    <t>SobeSDaq_100x100.png</t>
  </si>
  <si>
    <t>SobeSDaq_500x250.png</t>
  </si>
  <si>
    <t>MagDCBar_100x100.png</t>
  </si>
  <si>
    <t>MagDCBar_500x250.png</t>
  </si>
  <si>
    <t>GHVKCone_500x250.png</t>
  </si>
  <si>
    <t>GHVKCone_100x100.png</t>
  </si>
  <si>
    <t>GHSSBar_500x250.png</t>
  </si>
  <si>
    <t>GHSSBar_100x100.png</t>
  </si>
  <si>
    <t xml:space="preserve"> Assorted Beer</t>
  </si>
  <si>
    <t>AAmbC_100x100.png</t>
  </si>
  <si>
    <t>AAmbC_500x250.png</t>
  </si>
  <si>
    <t>ALagC_100x100.png</t>
  </si>
  <si>
    <t>ALagC_500x250.png</t>
  </si>
  <si>
    <t>BAmpB_100x100.png</t>
  </si>
  <si>
    <t>BAmpB_500x250.png</t>
  </si>
  <si>
    <t>BHeadB_100x100.png</t>
  </si>
  <si>
    <t>BHeadB_500x250.png</t>
  </si>
  <si>
    <t>BMoonB_100x100.png</t>
  </si>
  <si>
    <t>BMoonB_500x250.png</t>
  </si>
  <si>
    <t>BMoonC_100x100.png</t>
  </si>
  <si>
    <t>BMoonC_500x250.png</t>
  </si>
  <si>
    <t>BillPPC_100x100.png</t>
  </si>
  <si>
    <t>BillPPC_500x250.png</t>
  </si>
  <si>
    <t>BudB_100x100.png</t>
  </si>
  <si>
    <t>BudB_500x250.png</t>
  </si>
  <si>
    <t>BudC_100x100.png</t>
  </si>
  <si>
    <t>BudC_500x250.png</t>
  </si>
  <si>
    <t>BudLtB6_100x100.png</t>
  </si>
  <si>
    <t>BudLtB6_500x250.png</t>
  </si>
  <si>
    <t>BudLtB_100x100.png</t>
  </si>
  <si>
    <t>BudLtB_500x250.png</t>
  </si>
  <si>
    <t>BudLtC6_100x100.png</t>
  </si>
  <si>
    <t>BudLtC6_500x250.png</t>
  </si>
  <si>
    <t>BudLtC_100x100.png</t>
  </si>
  <si>
    <t>BudLtC_500x250.png</t>
  </si>
  <si>
    <t>NTxC_100x100.png</t>
  </si>
  <si>
    <t>NTxC_500x250.png</t>
  </si>
  <si>
    <t>SmirB_100x100.png</t>
  </si>
  <si>
    <t>SmirB_500x250.png</t>
  </si>
  <si>
    <t>TGoatB_100x100.png</t>
  </si>
  <si>
    <t>TGoatB_500x250.png</t>
  </si>
  <si>
    <t>TwTeaB_100x100.png</t>
  </si>
  <si>
    <t>TwTeaB_500x250.png</t>
  </si>
  <si>
    <t>512ipaB_100x100.png</t>
  </si>
  <si>
    <t>512ipaB_500x250.png</t>
  </si>
  <si>
    <t>512palB_100x100.png</t>
  </si>
  <si>
    <t>512palB_500x250.png</t>
  </si>
  <si>
    <t>512smaB_100x100.png</t>
  </si>
  <si>
    <t>512smaB_500x250.png</t>
  </si>
  <si>
    <t>512witB_100x100.png</t>
  </si>
  <si>
    <t>512witB_500x250.png</t>
  </si>
  <si>
    <t>805bC_100x100.png</t>
  </si>
  <si>
    <t>805bC_500x250.png</t>
  </si>
  <si>
    <t>AECbbC6_100x100.png</t>
  </si>
  <si>
    <t>AECbbC6_500x250.png</t>
  </si>
  <si>
    <t>AECbbC_100x100.png</t>
  </si>
  <si>
    <t>AECbbC_500x250.png</t>
  </si>
  <si>
    <t>AECboC_100x100.png</t>
  </si>
  <si>
    <t>AECboC_500x250.png</t>
  </si>
  <si>
    <t>AECoC_100x100.png</t>
  </si>
  <si>
    <t>AECoC_500x250.png</t>
  </si>
  <si>
    <t>AECpC_100x100.png</t>
  </si>
  <si>
    <t>AECpC_500x250.png</t>
  </si>
  <si>
    <t>AECboC6_100x100.png</t>
  </si>
  <si>
    <t>AECboC6_500x250.png</t>
  </si>
  <si>
    <t>AECoC6_100x100.png</t>
  </si>
  <si>
    <t>AECoC6_500x250.png</t>
  </si>
  <si>
    <t>AECpC6_100x100.png</t>
  </si>
  <si>
    <t>AECpC6_500x250.png</t>
  </si>
  <si>
    <t>AOrB_100x100.png</t>
  </si>
  <si>
    <t>AOrB_500x250.png</t>
  </si>
  <si>
    <t>BabRoC_100x100.png</t>
  </si>
  <si>
    <t>BabRoC_500x250.png</t>
  </si>
  <si>
    <t>CBckB6_100x100.png</t>
  </si>
  <si>
    <t>CBckB6_500x250.png</t>
  </si>
  <si>
    <t>CBckB_100x100.png</t>
  </si>
  <si>
    <t>CBckB_500x250.png</t>
  </si>
  <si>
    <t>CBckC_100x100.png</t>
  </si>
  <si>
    <t>CBckC_500x250.png</t>
  </si>
  <si>
    <t>CorB_100x100.png</t>
  </si>
  <si>
    <t>CorB_500x250.png</t>
  </si>
  <si>
    <t>CorC_100x100.png</t>
  </si>
  <si>
    <t>CorC_500x250.png</t>
  </si>
  <si>
    <t>CrsLtB6_100x100.png</t>
  </si>
  <si>
    <t>CrsLtB6_500x250.png</t>
  </si>
  <si>
    <t>CrsLtB_100x100.png</t>
  </si>
  <si>
    <t>CrsLtB_500x250.png</t>
  </si>
  <si>
    <t>CrsLtC6_100x100.png</t>
  </si>
  <si>
    <t>CrsLtC6_500x250.png</t>
  </si>
  <si>
    <t>CrsLtC_100x100.png</t>
  </si>
  <si>
    <t>CrsLtC_500x250.png</t>
  </si>
  <si>
    <t>DPntsB_100x100.png</t>
  </si>
  <si>
    <t>DPntsB_500x250.png</t>
  </si>
  <si>
    <t>DpEC_100x100.png</t>
  </si>
  <si>
    <t>DpEC_500x250.png</t>
  </si>
  <si>
    <t>HopB_100x100.png</t>
  </si>
  <si>
    <t>HopB_500x250.png</t>
  </si>
  <si>
    <t>HsSha_100x100.png</t>
  </si>
  <si>
    <t>HsSha_500x250.png</t>
  </si>
  <si>
    <t>HsVio_100x100.png</t>
  </si>
  <si>
    <t>HsVio_500x250.png</t>
  </si>
  <si>
    <t>KrwC_100x100.png</t>
  </si>
  <si>
    <t>KrwC_500x250.png</t>
  </si>
  <si>
    <t>LcirC6_100x100.png</t>
  </si>
  <si>
    <t>LcirC6_500x250.png</t>
  </si>
  <si>
    <t>LcirC_100x100.png</t>
  </si>
  <si>
    <t>LcirC_500x250.png</t>
  </si>
  <si>
    <t>LovStB_100x100.png</t>
  </si>
  <si>
    <t>LovStB_500x250.png</t>
  </si>
  <si>
    <t>LovStC6_100x100.png</t>
  </si>
  <si>
    <t>LovStC6_500x250.png</t>
  </si>
  <si>
    <t>LovStC_100x100.png</t>
  </si>
  <si>
    <t>LovStC_500x250.png</t>
  </si>
  <si>
    <t>Ls12C_100x100.png</t>
  </si>
  <si>
    <t>Ls12C_500x250.png</t>
  </si>
  <si>
    <t>Ls16C_100x100.png</t>
  </si>
  <si>
    <t>Ls16C_500x250.png</t>
  </si>
  <si>
    <t>Ls24C_100x100.png</t>
  </si>
  <si>
    <t>Ls24C_500x250.png</t>
  </si>
  <si>
    <t>LsB6_100x100.png</t>
  </si>
  <si>
    <t>LsB6_500x250.png</t>
  </si>
  <si>
    <t>LsB_100x100.png</t>
  </si>
  <si>
    <t>LsB_500x250.png</t>
  </si>
  <si>
    <t>MLtB6_100x100.png</t>
  </si>
  <si>
    <t>MLtB6_500x250.png</t>
  </si>
  <si>
    <t>MLtB_100x100.png</t>
  </si>
  <si>
    <t>MLtB_500x250.png</t>
  </si>
  <si>
    <t>MLtC6_100x100.png</t>
  </si>
  <si>
    <t>MLtC6_500x250.png</t>
  </si>
  <si>
    <t>MLtC_100x100.png</t>
  </si>
  <si>
    <t>MLtC_500x250.png</t>
  </si>
  <si>
    <t>MUltB6_100x100.png</t>
  </si>
  <si>
    <t>MUltB6_500x250.png</t>
  </si>
  <si>
    <t>MUltB_100x100.png</t>
  </si>
  <si>
    <t>MUltB_500x250.png</t>
  </si>
  <si>
    <t>MUltC6_100x100.png</t>
  </si>
  <si>
    <t>MUltC6_500x250.png</t>
  </si>
  <si>
    <t>MUltC_100x100.png</t>
  </si>
  <si>
    <t>MUltC_500x250.png</t>
  </si>
  <si>
    <t>MUltGB_100x100.png</t>
  </si>
  <si>
    <t>MUltGB_500x250.png</t>
  </si>
  <si>
    <t>MchzC_100x100.png</t>
  </si>
  <si>
    <t>MchzC_500x250.png</t>
  </si>
  <si>
    <t>MhazC_100x100.png</t>
  </si>
  <si>
    <t>MhazC_500x250.png</t>
  </si>
  <si>
    <t>Mhl7B_100x100.png</t>
  </si>
  <si>
    <t>Mhl7B_500x250.png</t>
  </si>
  <si>
    <t>MhlB_100x100.png</t>
  </si>
  <si>
    <t>MhlB_500x250.png</t>
  </si>
  <si>
    <t>ModB_100x100.png</t>
  </si>
  <si>
    <t>ModB_500x250.png</t>
  </si>
  <si>
    <t>ModC_100x100.png</t>
  </si>
  <si>
    <t>ModC_500x250.png</t>
  </si>
  <si>
    <t>ModNgB_100x100.png</t>
  </si>
  <si>
    <t>ModNgB_500x250.png</t>
  </si>
  <si>
    <t>MovpC_100x100.png</t>
  </si>
  <si>
    <t>MovpC_500x250.png</t>
  </si>
  <si>
    <t>MovrC_100x100.png</t>
  </si>
  <si>
    <t>MovrC_500x250.png</t>
  </si>
  <si>
    <t>PerC_100x100.png</t>
  </si>
  <si>
    <t>PerC_500x250.png</t>
  </si>
  <si>
    <t>ReddB_100x100.png</t>
  </si>
  <si>
    <t>ReddB_500x250.png</t>
  </si>
  <si>
    <t>RevBhB6_100x100.png</t>
  </si>
  <si>
    <t>RevBhB6_500x250.png</t>
  </si>
  <si>
    <t>RevBhB_100x100.png</t>
  </si>
  <si>
    <t>RevBhB_500x250.png</t>
  </si>
  <si>
    <t>RevBhC6_100x100.png</t>
  </si>
  <si>
    <t>RevBhC6_500x250.png</t>
  </si>
  <si>
    <t>RevBhC_100x100.png</t>
  </si>
  <si>
    <t>RevBhC_500x250.png</t>
  </si>
  <si>
    <t>ShBkB6_100x100.png</t>
  </si>
  <si>
    <t>ShBkB6_500x250.png</t>
  </si>
  <si>
    <t>ShBkB_100x100.png</t>
  </si>
  <si>
    <t>ShBkB_500x250.png</t>
  </si>
  <si>
    <t>ShBkC6_100x100.png</t>
  </si>
  <si>
    <t>ShBkC6_500x250.png</t>
  </si>
  <si>
    <t>ShBkC_100x100.png</t>
  </si>
  <si>
    <t>ShBkC_500x250.png</t>
  </si>
  <si>
    <t>ShCpB6_100x100.png</t>
  </si>
  <si>
    <t>ShCpB6_500x250.png</t>
  </si>
  <si>
    <t>ShCpB_100x100.png</t>
  </si>
  <si>
    <t>ShCpB_500x250.png</t>
  </si>
  <si>
    <t>ShLbB6_100x100.png</t>
  </si>
  <si>
    <t>ShLbB6_500x250.png</t>
  </si>
  <si>
    <t>ShLbB_100x100.png</t>
  </si>
  <si>
    <t>ShLbB_500x250.png</t>
  </si>
  <si>
    <t>ShLbC6_100x100.png</t>
  </si>
  <si>
    <t>ShLbC6_500x250.png</t>
  </si>
  <si>
    <t>ShLbC_100x100.png</t>
  </si>
  <si>
    <t>ShLbC_500x250.png</t>
  </si>
  <si>
    <t>ShRrB6_100x100.png</t>
  </si>
  <si>
    <t>ShRrB6_500x250.png</t>
  </si>
  <si>
    <t>ShRrB_100x100.png</t>
  </si>
  <si>
    <t>ShRrB_500x250.png</t>
  </si>
  <si>
    <t>ShRrC6_100x100.png</t>
  </si>
  <si>
    <t>ShRrC6_500x250.png</t>
  </si>
  <si>
    <t>ShRrC_100x100.png</t>
  </si>
  <si>
    <t>ShRrC_500x250.png</t>
  </si>
  <si>
    <t>StshC6_100x100.png</t>
  </si>
  <si>
    <t>StshC6_500x250.png</t>
  </si>
  <si>
    <t>StshC_100x100.png</t>
  </si>
  <si>
    <t>StshC_500x250.png</t>
  </si>
  <si>
    <t>WCbcC6_100x100.png</t>
  </si>
  <si>
    <t>WCbcC6_500x250.png</t>
  </si>
  <si>
    <t>WCbcC_100x100.png</t>
  </si>
  <si>
    <t>WCbcC_500x250.png</t>
  </si>
  <si>
    <t>WClimeC_100x100.png</t>
  </si>
  <si>
    <t>WClimeC_500x250.png</t>
  </si>
  <si>
    <t>WCwmC_100x100.png</t>
  </si>
  <si>
    <t>WCwmC_500x250.png</t>
  </si>
  <si>
    <t>XxB6_100x100.png</t>
  </si>
  <si>
    <t>XxB6_500x250.png</t>
  </si>
  <si>
    <t>XxB_100x100.png</t>
  </si>
  <si>
    <t>XxB_500x250.png</t>
  </si>
  <si>
    <t>XxC_100x100.png</t>
  </si>
  <si>
    <t>XxC_500x250.png</t>
  </si>
  <si>
    <t>ZBk16C6_100x100.png</t>
  </si>
  <si>
    <t>ZBk16C6_500x250.png</t>
  </si>
  <si>
    <t>ZBk16C_100x100.png</t>
  </si>
  <si>
    <t>ZBk16C_500x250.png</t>
  </si>
  <si>
    <t>Blue Moon
Bottle</t>
  </si>
  <si>
    <t>BabGrC_100x100.png</t>
  </si>
  <si>
    <t>BabGrC_500x250.png</t>
  </si>
  <si>
    <t>BabRdC_100x100.png</t>
  </si>
  <si>
    <t>BabRdC_500x250.png</t>
  </si>
  <si>
    <t>Bud Light
Bottle</t>
  </si>
  <si>
    <t>Thirsty Planet
Bucket head IPA
Bottle</t>
  </si>
  <si>
    <t>Angry Orchard
Bottle</t>
  </si>
  <si>
    <t>Babe
Red with bubbles
Can</t>
  </si>
  <si>
    <t>Babe
Rose with bubbles
Can</t>
  </si>
  <si>
    <t>Babe
Grigio with bubbles
Can</t>
  </si>
  <si>
    <t>Revolver
Blood &amp; Honey
 Bottle</t>
  </si>
  <si>
    <t>Thirsty Planet
Dance Pants Kolsch
Bottle</t>
  </si>
  <si>
    <t>Thirsty Planet
Bass Amp Red
Bottle</t>
  </si>
  <si>
    <t>Corona
Bottle</t>
  </si>
  <si>
    <t>Coors Light
Bottle</t>
  </si>
  <si>
    <t xml:space="preserve"> Assorted Beer
Cans</t>
  </si>
  <si>
    <t xml:space="preserve"> Assorted Beer 
Bottles</t>
  </si>
  <si>
    <t xml:space="preserve"> Assorted Beer
Draft</t>
  </si>
  <si>
    <t>(512)
IPA
Bottle</t>
  </si>
  <si>
    <t>(512)
Pale Ale
Bottle</t>
  </si>
  <si>
    <t>(512)
S.M.a.S.H.
Bottle</t>
  </si>
  <si>
    <t>(512)
Wit
Bottle</t>
  </si>
  <si>
    <t>AOr24C_100x100.png</t>
  </si>
  <si>
    <t>AOr24C_500x250.png</t>
  </si>
  <si>
    <t>Bud Light
Bottle
6 pack</t>
  </si>
  <si>
    <t>Budweiser
Bottle</t>
  </si>
  <si>
    <t>Coors Light
Bottle
6 pack</t>
  </si>
  <si>
    <t>Ejf16C4_100x100.png</t>
  </si>
  <si>
    <t>Ejf16C4_500x250.png</t>
  </si>
  <si>
    <t>Ejf16C_100x100.png</t>
  </si>
  <si>
    <t>Ejf16C_500x250.png</t>
  </si>
  <si>
    <t>Karbach
Hopadilla IPA
Bottle</t>
  </si>
  <si>
    <t>Karbach
Crawford Bock
Bottle</t>
  </si>
  <si>
    <t>Karbach
Crawford Bock
Bottle
6 pack</t>
  </si>
  <si>
    <t>Karbach
Love Street
Bottle</t>
  </si>
  <si>
    <t>Landshark
Lager
Bottle</t>
  </si>
  <si>
    <t>Lone Star
Bottle</t>
  </si>
  <si>
    <t>Lone Star
Bottle
6 pack</t>
  </si>
  <si>
    <t>Michelob
Ultra
Bottle</t>
  </si>
  <si>
    <t>Michelob
Ultra Gold
Bottle</t>
  </si>
  <si>
    <t>Michelob
Ultra
Bottle
6 pack</t>
  </si>
  <si>
    <t>Miller
Lite
Bottle</t>
  </si>
  <si>
    <t>Miller
Lite
Bottle
6 pack</t>
  </si>
  <si>
    <t>Modelo
Especial
Bottle</t>
  </si>
  <si>
    <t>Modelo
Negro
Bottle</t>
  </si>
  <si>
    <t>Movo Spritzer
Peach White Blend
Can</t>
  </si>
  <si>
    <t>Movo Spritzer
Raspberry Rose
Can</t>
  </si>
  <si>
    <t>Redd's
Apple Ale
Bottle</t>
  </si>
  <si>
    <t>Shiner
Bock
Bottle</t>
  </si>
  <si>
    <t>Shiner
Bock
Bottle
6 pack</t>
  </si>
  <si>
    <t>Shiner
Light Blonde
Bottle</t>
  </si>
  <si>
    <t>Shiner
Light Blonde
Bottle
6 pack</t>
  </si>
  <si>
    <t>Shiner
Ruby Red
Bottle</t>
  </si>
  <si>
    <t>Shiner
Ruby Red
Bottle
6 pack</t>
  </si>
  <si>
    <t>Smirnoff Ice
Bottle</t>
  </si>
  <si>
    <t xml:space="preserve"> </t>
  </si>
  <si>
    <t>BEER</t>
  </si>
  <si>
    <t>LShk16C_100x100.png</t>
  </si>
  <si>
    <t>LShk16C_500x250.png</t>
  </si>
  <si>
    <t>LShk16C4_100x100.png</t>
  </si>
  <si>
    <t>LShk16C4_500x250.png</t>
  </si>
  <si>
    <t>LShkB_100x100.png</t>
  </si>
  <si>
    <t>LShkB_500x250.png</t>
  </si>
  <si>
    <t>RevBh19C_100x100.png</t>
  </si>
  <si>
    <t>RevBh19C_500x250.png</t>
  </si>
  <si>
    <t>Date Added</t>
  </si>
  <si>
    <t>Alfredo</t>
  </si>
  <si>
    <t>BBQ Chicken</t>
  </si>
  <si>
    <t>Buffalo Chicken</t>
  </si>
  <si>
    <t>Classic Veggie</t>
  </si>
  <si>
    <t>Dave's Fave Meat</t>
  </si>
  <si>
    <t>Dave's Fave Veggie</t>
  </si>
  <si>
    <t>Margharita</t>
  </si>
  <si>
    <t>Meateater</t>
  </si>
  <si>
    <t>The Works</t>
  </si>
  <si>
    <t>Web Thumb
(ref. only)</t>
  </si>
  <si>
    <t>Web Image
(ref. only)</t>
  </si>
  <si>
    <t>Pizza of the Month
(Image updates automatically each month)</t>
  </si>
  <si>
    <t>Featured Block POM Image
(Image updates automatically each month)*</t>
  </si>
  <si>
    <t>See note below</t>
  </si>
  <si>
    <t>AsstBJ_100x100.png</t>
  </si>
  <si>
    <t>AsstBJ_500x250.png</t>
  </si>
  <si>
    <t>AsstBars_100x100.png</t>
  </si>
  <si>
    <t>AsstBars_500x250.png</t>
  </si>
  <si>
    <t>AsstBreyers_100x100.png</t>
  </si>
  <si>
    <t>AsstBreyers_500x250.png</t>
  </si>
  <si>
    <t>BJCGarcia4_100x100.png</t>
  </si>
  <si>
    <t>BJCGarcia4_500x250.png</t>
  </si>
  <si>
    <t>BJPBCup_100x100.png</t>
  </si>
  <si>
    <t>BJPBCup_500x250.png</t>
  </si>
  <si>
    <t>BrChoc_100x100.png</t>
  </si>
  <si>
    <t>BrChoc_500x250.png</t>
  </si>
  <si>
    <t>BrOreo_100x100.png</t>
  </si>
  <si>
    <t>BrOreo_500x250.png</t>
  </si>
  <si>
    <t>BrPBCup_100x100.png</t>
  </si>
  <si>
    <t>BrPBCup_500x250.png</t>
  </si>
  <si>
    <t>BrStraw_100x100.png</t>
  </si>
  <si>
    <t>BrStraw_500x250.png</t>
  </si>
  <si>
    <t>BrVan_100x100.png</t>
  </si>
  <si>
    <t>BrVan_500x250.png</t>
  </si>
  <si>
    <t>ChTaco_100x100.png</t>
  </si>
  <si>
    <t>ChTaco_500x250.png</t>
  </si>
  <si>
    <t>GHOCBar_100x100.png</t>
  </si>
  <si>
    <t>GHOCBar_500x250.png</t>
  </si>
  <si>
    <t>ICSand_100x100.png</t>
  </si>
  <si>
    <t>ICSand_500x250.png</t>
  </si>
  <si>
    <t>MagABar_100x100.png</t>
  </si>
  <si>
    <t>MagABar_500x250.png</t>
  </si>
  <si>
    <t>SBobBar_100x100.png</t>
  </si>
  <si>
    <t>SBobBar_500x250.png</t>
  </si>
  <si>
    <t>SnkrICB_100x100.png</t>
  </si>
  <si>
    <t>SnkrICB_500x250.png</t>
  </si>
  <si>
    <t>TalentiMango_100x100.png</t>
  </si>
  <si>
    <t>TalentiMango_500x250.png</t>
  </si>
  <si>
    <t>TalentiRasp_100x100.png</t>
  </si>
  <si>
    <t>TalentiRasp_500x250.png</t>
  </si>
  <si>
    <t>Total</t>
  </si>
  <si>
    <t>Thumb</t>
  </si>
  <si>
    <t>Austin EastCiders
Blackberry 
Can (12 oz)</t>
  </si>
  <si>
    <t>Austin EastCiders
Blackberry 
Can (12 oz)
6 pack</t>
  </si>
  <si>
    <t>Austin EastCiders
Blood Orange  
Can (12 oz)</t>
  </si>
  <si>
    <t>Austin EastCiders
Blood Orange  
Can (12 oz)
6 pack</t>
  </si>
  <si>
    <t>Austin EastCiders
Original Dry  
Can (12 oz)</t>
  </si>
  <si>
    <t>Austin EastCiders
Original Dry  
Can (12 oz)
6 pack</t>
  </si>
  <si>
    <t>Austin EastCiders
Pineapple  
Can (12 oz)</t>
  </si>
  <si>
    <t>Austin EastCiders
Pineapple  
Can (12 oz)
6 pack</t>
  </si>
  <si>
    <t>Blue Moon
Can (12 oz)</t>
  </si>
  <si>
    <t>Bud Light
Can (12 oz)</t>
  </si>
  <si>
    <t xml:space="preserve">Bud Light
Can (12 oz)
6 pack </t>
  </si>
  <si>
    <t>Budweiser
Can (12 oz)</t>
  </si>
  <si>
    <t>Coors Light 
Can (12 oz)</t>
  </si>
  <si>
    <t>Coors Light 
Can (12 oz)
6 pack</t>
  </si>
  <si>
    <t>Corona
Can (12 oz)</t>
  </si>
  <si>
    <t>Deep Ellum
IPA
Can (12 oz)</t>
  </si>
  <si>
    <t>Firestone Walker
805 Blonde Ale
Can (12 oz)</t>
  </si>
  <si>
    <t>Firestone Walker
Mindhaze IPA
Can (12 oz)</t>
  </si>
  <si>
    <t>Hi Sign
Shamus Irish Red Ale
Can (12 oz)</t>
  </si>
  <si>
    <t>Hi Sign
Violet Blonde
Can (12 oz)</t>
  </si>
  <si>
    <t xml:space="preserve">Independence Brewing
Austin Amber
Can (12 oz) </t>
  </si>
  <si>
    <t>Independence Brewing
Native Texan Pilsner
Can (12 oz)</t>
  </si>
  <si>
    <t>Independence Brewing
Stash IPA
Can (12 oz)</t>
  </si>
  <si>
    <t>Independence Brewing
Stash IPA
Can (12 oz)
6 pack</t>
  </si>
  <si>
    <t>Karbach
Crawford Bock
Can (12 oz)</t>
  </si>
  <si>
    <t xml:space="preserve">Karbach
Light Circus
Can (12 oz) </t>
  </si>
  <si>
    <t xml:space="preserve">Karbach
Light Circus
Can (12 oz) 
6 pack </t>
  </si>
  <si>
    <t>Karbach
Love Street
Can (12 oz)</t>
  </si>
  <si>
    <t>Karbach
Love Street
Can (12 oz)
6 pack</t>
  </si>
  <si>
    <t>Karbach
Ranch Water
Can (12 oz)</t>
  </si>
  <si>
    <t>Lone Star
Can (12 oz)</t>
  </si>
  <si>
    <t>Michelob
Ultra
Can (12 oz)</t>
  </si>
  <si>
    <t>Michelob
Ultra
Can (12 oz)
6 pack</t>
  </si>
  <si>
    <t>Miller
Lite
Can (12 oz)</t>
  </si>
  <si>
    <t>Miller
Lite
Can (12 oz)
6 pack</t>
  </si>
  <si>
    <t>Modelo
Especial
Can (12 oz)</t>
  </si>
  <si>
    <t>Revolver
Blood &amp; Honey
 Can (12 oz)</t>
  </si>
  <si>
    <t>Revolver
Blood &amp; Honey
 Can (12 oz)
6 pack</t>
  </si>
  <si>
    <t>Shiner
Bock
Can (12 oz)</t>
  </si>
  <si>
    <t>Shiner
Bock
Can (12 oz)
6 pack</t>
  </si>
  <si>
    <t>Shiner
Light Blonde
Can (12 oz)</t>
  </si>
  <si>
    <t>Shiner
Light Blonde
Can (12 oz)
6 pack</t>
  </si>
  <si>
    <t>Shiner
Ruby Red
Can (12 oz)</t>
  </si>
  <si>
    <t>Shiner
Ruby Red
Can (12 oz)
6 pack</t>
  </si>
  <si>
    <t>Twisted X
Austin Lager
Can (12 oz)</t>
  </si>
  <si>
    <t>Twisted X
McConauhaze Hazy IPA
Can (12 oz)</t>
  </si>
  <si>
    <t>Tx Beer Company
Bill Bickett Porter
Can (12 oz)</t>
  </si>
  <si>
    <t>White Claw
Black Cherry
Can (12 oz)</t>
  </si>
  <si>
    <t>White Claw
Black Cherry
Can (12 oz)
6 pack</t>
  </si>
  <si>
    <t>White Claw
Natural Lime
Can (12 oz)</t>
  </si>
  <si>
    <t>White Claw
Watermelon
Can (12 oz)</t>
  </si>
  <si>
    <t>XX
Lager
Can (12 oz)</t>
  </si>
  <si>
    <t>Landshark
Lager
Can (16 oz)
4 pack</t>
  </si>
  <si>
    <t xml:space="preserve">Landshark
Lager
Can (16 oz) </t>
  </si>
  <si>
    <t>Lone Star
Can (16 oz)</t>
  </si>
  <si>
    <t>Pinthouse
Electric Jellyfish
Can (16 oz)</t>
  </si>
  <si>
    <t>Pinthouse
Electric Jellyfish
Can (16 oz)
4 pack</t>
  </si>
  <si>
    <t>Ziegenbock
Texas Amber
Can (16 oz)</t>
  </si>
  <si>
    <t>Ziegenbock
Texas Amber
Can (16 oz)
6 pack</t>
  </si>
  <si>
    <t>Angry Orchard
Can (24 oz)</t>
  </si>
  <si>
    <t>Lone Star
Can (24 oz)</t>
  </si>
  <si>
    <t>Miller
High Life
Bottle (7 oz)</t>
  </si>
  <si>
    <t>Miller
High Life 
Bottle (12 oz)</t>
  </si>
  <si>
    <t>Peroni
Can (11.2 oz)</t>
  </si>
  <si>
    <t>Revolver
Blood &amp; Honey
Can (19 oz)</t>
  </si>
  <si>
    <t>Revolver
Blood &amp; Honey
6 pack Bottles</t>
  </si>
  <si>
    <t>Thirsty Planet
Thirsty Goat
Bottle</t>
  </si>
  <si>
    <t>Twisted Tea
Bottle</t>
  </si>
  <si>
    <t>XX
Lager
Bottle</t>
  </si>
  <si>
    <t>XX
Lager
Bottle
6 pack</t>
  </si>
  <si>
    <t>Shiner
Candied PeCan
Bottle</t>
  </si>
  <si>
    <t>Shiner
Candied PeCan
Bottle
6 pack</t>
  </si>
  <si>
    <t>New Filename since last list</t>
  </si>
  <si>
    <t>PIZZA</t>
  </si>
  <si>
    <t>ROLLS</t>
  </si>
  <si>
    <t>PIZZA OF THE MONTH</t>
  </si>
  <si>
    <t>POM</t>
  </si>
  <si>
    <t>DAVES DEALS</t>
  </si>
  <si>
    <t>Free Delivery</t>
  </si>
  <si>
    <t>FreeDelivery_100x100.png</t>
  </si>
  <si>
    <t>Specials Dave's Deals</t>
  </si>
  <si>
    <t>STROMBOLI</t>
  </si>
  <si>
    <t>SANDOS AND CHIPS</t>
  </si>
  <si>
    <t>Cheetos_100x100.png</t>
  </si>
  <si>
    <t>ChipsFLayAll_500x250.png</t>
  </si>
  <si>
    <t>Fritos_100x100.png</t>
  </si>
  <si>
    <t>LaysBBQ_100x100.png</t>
  </si>
  <si>
    <t>Lays_100x100.png</t>
  </si>
  <si>
    <t>Chips
Miss Vickie's
All</t>
  </si>
  <si>
    <t>Sando Combo
Meatball</t>
  </si>
  <si>
    <t>Sando Combo
Buffalo Chicken</t>
  </si>
  <si>
    <t>Sando Combo
Ck Cordon Bleu</t>
  </si>
  <si>
    <t>Sando Combo
Ham and Cheese</t>
  </si>
  <si>
    <t>Sando Combo
Philly Cheesesteak</t>
  </si>
  <si>
    <t>Sando
Buffalo Chicken</t>
  </si>
  <si>
    <t>Sando
Ck Cordon Bleu</t>
  </si>
  <si>
    <t>Sando
Ham and Cheese</t>
  </si>
  <si>
    <t>Sando
Meatball</t>
  </si>
  <si>
    <t>Sando
Philly Cheesesteak</t>
  </si>
  <si>
    <t>Chips
Miss Vickie's
BBQ</t>
  </si>
  <si>
    <t>Chips
Miss Vickie's
Jalapeno</t>
  </si>
  <si>
    <t>Chips
Miss Vickie's
Sea Salt &amp; Vinegar</t>
  </si>
  <si>
    <t>Chips
Miss Vickie's
Simply Sea Salt</t>
  </si>
  <si>
    <t>Chips
Frito Lay
All</t>
  </si>
  <si>
    <t>ChipsFLayAll_100x100.png</t>
  </si>
  <si>
    <t>Chips
Frito Lay
Cheetos</t>
  </si>
  <si>
    <t>Cheetos_500x250.png</t>
  </si>
  <si>
    <t>ChipsBBQ_500x250.png</t>
  </si>
  <si>
    <t>ChipsJal_500x250.png</t>
  </si>
  <si>
    <t>ChipsSSS_500x250.png</t>
  </si>
  <si>
    <t>ChipsSSV_500x250.png</t>
  </si>
  <si>
    <t>DorCR_100x100.png</t>
  </si>
  <si>
    <t>DorCR_500x250.png</t>
  </si>
  <si>
    <t>DorNC_100x100.png</t>
  </si>
  <si>
    <t>DorNC_500x250.png</t>
  </si>
  <si>
    <t>Fritos_500x250.png</t>
  </si>
  <si>
    <t>LaysBBQ_500x250.png</t>
  </si>
  <si>
    <t>Lays_500x250.png</t>
  </si>
  <si>
    <t>Chips
Frito Lay
Doritos - Cool Ranch</t>
  </si>
  <si>
    <t>Chips
Frito Lay
Doritos - Nacho Cheese</t>
  </si>
  <si>
    <t>Chips
Frito Lay
Fritos</t>
  </si>
  <si>
    <t>Chips
Frito Lay
Lays BBQ</t>
  </si>
  <si>
    <t xml:space="preserve">Chips
Frito Lay
Lays </t>
  </si>
  <si>
    <t>Wings
Boneless</t>
  </si>
  <si>
    <t>Styxz
Breadstyxz</t>
  </si>
  <si>
    <t>Styxz
Cheesestyxz</t>
  </si>
  <si>
    <t>Wings
(no celery)</t>
  </si>
  <si>
    <t>DESSERTS</t>
  </si>
  <si>
    <t>DoubleDave's
Apple Strudel</t>
  </si>
  <si>
    <t>DoubleDave's
Cherry Strudel</t>
  </si>
  <si>
    <t>DoubleDave's
Chocolate Chip Cookie</t>
  </si>
  <si>
    <t>DoubleDave's
Cinnamonstyxz</t>
  </si>
  <si>
    <t>Ice Cream (Pint)
Ben &amp; Jerry's
Americone Dream</t>
  </si>
  <si>
    <t>Ice Cream (Pint)
Ben &amp; Jerry's
Assorted</t>
  </si>
  <si>
    <t xml:space="preserve">Ice Cream (Pint)
Ben &amp; Jerry's
Brownie Batter Core </t>
  </si>
  <si>
    <t>Ice Cream (4 oz)
Ben &amp; Jerry's
Cherry Garcia</t>
  </si>
  <si>
    <t>Ice Cream (Pint)
Ben &amp; Jerry's
Cherry Garcia</t>
  </si>
  <si>
    <t xml:space="preserve">Ice Cream (Pint)
Ben &amp; Jerry's
Chocolate Chip Cookie Dough </t>
  </si>
  <si>
    <t>Ice Cream (Pint)
Ben &amp; Jerry's
Chubby Hubby</t>
  </si>
  <si>
    <t xml:space="preserve">Ice Cream (Pint)
Ben &amp; Jerry's
Chunky Monkey </t>
  </si>
  <si>
    <t>Ice Cream (Pint)
Ben &amp; Jerry's
Fudge Brownie</t>
  </si>
  <si>
    <t>Ice Cream (Pint)
Ben &amp; Jerry's
Half Baked</t>
  </si>
  <si>
    <t xml:space="preserve">Ice Cream (Novelties)
Ben &amp; Jerry's Chunks
Chocolate Chip Cookie Dough </t>
  </si>
  <si>
    <t xml:space="preserve">Ice Cream (Novelties)
Ben &amp; Jerry's Chunks
Half Baked </t>
  </si>
  <si>
    <t>Ice Cream (Pint)
Ben &amp; Jerry's
Milk and Cookies</t>
  </si>
  <si>
    <t>Ice Cream (Pint)
Ben &amp; Jerry's
Mint Chocolate Cookie</t>
  </si>
  <si>
    <t>Ice Cream (Pint)
Ben &amp; Jerry's
Netflix and Chill'd</t>
  </si>
  <si>
    <t>Ice Cream (Pint)
Ben &amp; Jerry's
Peanut Butter Cup</t>
  </si>
  <si>
    <t>Ice Cream (Pint)
Ben &amp; Jerry's
Phish Food</t>
  </si>
  <si>
    <t>Ice Cream (Pint)
Ben &amp; Jerry's
Pumpkin Cheesecake</t>
  </si>
  <si>
    <t>Ice Cream (Pint)
Ben &amp; Jerry's
Strawberry Cheesecake</t>
  </si>
  <si>
    <t>Ice Cream (Pint)
Ben &amp; Jerry's
Tonight Dough</t>
  </si>
  <si>
    <t>Ice Cream (Pint)
Breyer's
Assorted</t>
  </si>
  <si>
    <t>Ice Cream (Pint)
Breyer's
Chocolate</t>
  </si>
  <si>
    <t xml:space="preserve">Ice Cream (Pint)
Breyer's
Oreo </t>
  </si>
  <si>
    <t>Ice Cream (Pint)
Breyer's
Strawberry</t>
  </si>
  <si>
    <t>Ice Cream (Pint)
Breyer's
Vanilla</t>
  </si>
  <si>
    <t>Ice Cream (Pint)
Magnum
Double Sea Salt Caramel</t>
  </si>
  <si>
    <t>Ice Cream (Novelties)
Assorted</t>
  </si>
  <si>
    <t>Ice Cream (Novelties)
Good Humor
Oreo Cookie Bar</t>
  </si>
  <si>
    <t>Ice Cream (Novelties)
Good Humor
Strawberry Shortcake Bar</t>
  </si>
  <si>
    <t>Ice Cream (Novelties)
Good Humor
Vanilla King Cone</t>
  </si>
  <si>
    <t>Ice Cream (Novelties)
Ice Cream Sandwich</t>
  </si>
  <si>
    <t>Ice Cream (Novelties)
Klondike
Choco Taco</t>
  </si>
  <si>
    <t>Ice Cream (Novelties)
Klondike
Klondike Bar</t>
  </si>
  <si>
    <t>Ice Cream (Novelties)
Magnum
Almond Bar</t>
  </si>
  <si>
    <t>Ice Cream (Novelties)
Magnum
Double Chocolate Bar</t>
  </si>
  <si>
    <t>Ice Cream (Novelties)
Popsicle
Sponge Bob SquarePants Bar</t>
  </si>
  <si>
    <t>Ice Cream (Novelties)
Snickers
Ice Cream Bar</t>
  </si>
  <si>
    <t>Ice Cream (Pint)
Talenti
Mango Sorbetto</t>
  </si>
  <si>
    <t>Ice Cream (Pint)
Talenti
Raspberry Sorbetto</t>
  </si>
  <si>
    <t>DRINKS</t>
  </si>
  <si>
    <t>DRINKS (Non-Alcoholic)</t>
  </si>
  <si>
    <t>Water
Aquafina
20 oz</t>
  </si>
  <si>
    <t>BRed2L_100x100.png</t>
  </si>
  <si>
    <t>BigRed20_500x250.png</t>
  </si>
  <si>
    <t>BubLime16_100x100.png</t>
  </si>
  <si>
    <t>BubLime16_500x250.png</t>
  </si>
  <si>
    <t>BundGBeer_100x100.png</t>
  </si>
  <si>
    <t>BundGBeer_500x250.png</t>
  </si>
  <si>
    <t>DoLemon20_100x100.png</t>
  </si>
  <si>
    <t>DoLemon20_500x250.png</t>
  </si>
  <si>
    <t>GalFPunch_100x100.png</t>
  </si>
  <si>
    <t>GalFPunch_500x250.png</t>
  </si>
  <si>
    <t>GatorFP20_100x100.png</t>
  </si>
  <si>
    <t>GatorFP20_500x250.png</t>
  </si>
  <si>
    <t>GatorLL20_100x100.png</t>
  </si>
  <si>
    <t>GatorLL20_500x250.png</t>
  </si>
  <si>
    <t>GatorOR20_100x100.png</t>
  </si>
  <si>
    <t>GatorOR20_500x250.png</t>
  </si>
  <si>
    <t>GrCrush20_100x100.png</t>
  </si>
  <si>
    <t>GrCrush20_500x250.png</t>
  </si>
  <si>
    <t>KickBCherry_100x100.png</t>
  </si>
  <si>
    <t>KickBCherry_500x250.png</t>
  </si>
  <si>
    <t>KickOCitrus_100x100.png</t>
  </si>
  <si>
    <t>KickOCitrus_500x250.png</t>
  </si>
  <si>
    <t>KickPOMango_100x100.png</t>
  </si>
  <si>
    <t>KickPOMango_500x250.png</t>
  </si>
  <si>
    <t>LipPeach20_100x100.png</t>
  </si>
  <si>
    <t>LipPeach20_500x250.png</t>
  </si>
  <si>
    <t>LipSweet20_100x100.png</t>
  </si>
  <si>
    <t>LipSweet20_500x250.png</t>
  </si>
  <si>
    <t>Monster16_100x100.png</t>
  </si>
  <si>
    <t>Monster16_500x250.png</t>
  </si>
  <si>
    <t>OrCrush2L_100x100.png</t>
  </si>
  <si>
    <t>OrCrush2L_500x250.png</t>
  </si>
  <si>
    <t>PLPeachHib20_100x100.png</t>
  </si>
  <si>
    <t>PLPeachHib20_500x250.png</t>
  </si>
  <si>
    <t>TopoChicoLime_100x100.png</t>
  </si>
  <si>
    <t>TopoChicoLime_500x250.png</t>
  </si>
  <si>
    <t>TopoChico_100x100.png</t>
  </si>
  <si>
    <t>TopoChico_500x250.png</t>
  </si>
  <si>
    <t>TxBBlueLemon_100x100.png</t>
  </si>
  <si>
    <t>TxBBlueLemon_500x250.png</t>
  </si>
  <si>
    <t>TxFPeachLemon_100x100.png</t>
  </si>
  <si>
    <t>TxFPeachLemon_500x250.png</t>
  </si>
  <si>
    <t>TxTeaAsst_100x100.png</t>
  </si>
  <si>
    <t>TxTeaAsst_500x250.png</t>
  </si>
  <si>
    <t>TxTeaFrPeach_100x100.png</t>
  </si>
  <si>
    <t>TxTeaFrPeach_500x250.png</t>
  </si>
  <si>
    <t>TxTeaPoteet_100x100.png</t>
  </si>
  <si>
    <t>TxTeaPoteet_500x250.png</t>
  </si>
  <si>
    <t>TxTeaSLSweet_100x100.png</t>
  </si>
  <si>
    <t>TxTeaSLSweet_500x250.png</t>
  </si>
  <si>
    <t>TxWBLemon_100x100.png</t>
  </si>
  <si>
    <t>TxWBLemon_500x250.png</t>
  </si>
  <si>
    <t>Cola
Assorted
20 oz</t>
  </si>
  <si>
    <t>Cola
Assorted
2 Ltr</t>
  </si>
  <si>
    <t>Cola
Diet Dr Pepper
20 oz</t>
  </si>
  <si>
    <t>Cola
Diet Dr Pepper
2 Ltr</t>
  </si>
  <si>
    <t>Cola
Diet Pepsi
20 oz</t>
  </si>
  <si>
    <t>Cola
Diet Pepsi
2 Ltr</t>
  </si>
  <si>
    <t>Cola
Dr Pepper
20 oz</t>
  </si>
  <si>
    <t>Cola
Dr Pepper
2 Ltr</t>
  </si>
  <si>
    <t>Cola
Mountain Dew
20 oz</t>
  </si>
  <si>
    <t>Cola
Mountain Dew
2 Ltr</t>
  </si>
  <si>
    <t>Cola
Mountain Dew Major Melon
20 oz</t>
  </si>
  <si>
    <t>Cola
Mug Root Beer
20 oz</t>
  </si>
  <si>
    <t>Cola
Mug Root Beer
2 Ltr</t>
  </si>
  <si>
    <t>Cola
Orange Crush
20 oz</t>
  </si>
  <si>
    <t>Cola
Pepsi
20 oz</t>
  </si>
  <si>
    <t>Cola
Pepsi
2 Ltr</t>
  </si>
  <si>
    <t>Cola
Sierra Mist
20 oz</t>
  </si>
  <si>
    <t>Cola
Sierra Mist
2 Ltr</t>
  </si>
  <si>
    <t>Tea (bottled)
Pure Leaf Black (Unsweet) 
16.9 oz</t>
  </si>
  <si>
    <t>Tea (bottled)
Pure Leaf Green 
16.9 oz</t>
  </si>
  <si>
    <t>Tea (bottled)
Pure Leaf Lemon 
16.9 oz</t>
  </si>
  <si>
    <t>Tea (bottled)
Pure Leaf Black (Sweet) 
16.9 oz</t>
  </si>
  <si>
    <t>Misc. Beverages
Sobe
Pina Colada</t>
  </si>
  <si>
    <t>Misc. Beverages
Sobe
Strawberry Daiquiri</t>
  </si>
  <si>
    <t>Cola
Big Red
20 oz</t>
  </si>
  <si>
    <t>Cola
Big Red
2 Ltr</t>
  </si>
  <si>
    <t>Water (Sparkling)
Bubly Lime
16 oz Can</t>
  </si>
  <si>
    <t>Misc. Beverages
Bundaberg Ginger Beer
12.7 oz bottle</t>
  </si>
  <si>
    <t>BRed20_100x100.png</t>
  </si>
  <si>
    <t>BRed20_500x250.png</t>
  </si>
  <si>
    <t>Lemonade (bottled)
Dole
20 oz</t>
  </si>
  <si>
    <t>Gatorade
Fruit Punch
20 oz</t>
  </si>
  <si>
    <t>Gatorade
Lemon Lime
20 oz</t>
  </si>
  <si>
    <t>Gatorade
Orange
20 oz</t>
  </si>
  <si>
    <t>Cola
Grape Crush
20 oz</t>
  </si>
  <si>
    <t>Tea (bottled)
Lipton Peach
20 oz</t>
  </si>
  <si>
    <t>Energy Drink
Mountain Dew Kickstart
Orange Citrus</t>
  </si>
  <si>
    <t>Energy Drink
Mountain Dew Kickstart
Pineapple Orange Mango</t>
  </si>
  <si>
    <t>Energy Drink
Mountain Dew Kickstart
Black Cherry</t>
  </si>
  <si>
    <t>Tea (bottled)
Lipton Sweet
20 oz</t>
  </si>
  <si>
    <t>Energy Drink
Monster
16 oz can</t>
  </si>
  <si>
    <t>Cola
Orange Crush
2 Ltr</t>
  </si>
  <si>
    <t>Tea (bottled)
Pure Leaf Peach Hibiscus
16.9 oz</t>
  </si>
  <si>
    <t>Water (Sparkling)
Topo Chico
Lime</t>
  </si>
  <si>
    <t xml:space="preserve">Water (Sparkling)
Topo Chico
</t>
  </si>
  <si>
    <t>Tea (bottled)
Texas Tea
Fredericksburg Peach Tea</t>
  </si>
  <si>
    <t>Lemonade (bottled)
Texas Made
Brownsboro Blueberry Lemonade</t>
  </si>
  <si>
    <t>Lemonade (bottled)
Texas Made
Fredericksburg Peach Lemonade</t>
  </si>
  <si>
    <t>Tea (bottled)
Texas Tea / Texas Made
Assorted</t>
  </si>
  <si>
    <t>Tea (bottled)
Texas Tea
Sugarland Sweet Tea</t>
  </si>
  <si>
    <t>Tea (bottled)
Texas Tea
Poteet Strawberry White Tea</t>
  </si>
  <si>
    <t>Lemonade (bottled)
Texas Made
Waxahachie Burleson Lemonade</t>
  </si>
  <si>
    <t>Gallon Drinks
Fruit Punch</t>
  </si>
  <si>
    <t>Gallon Drinks
Lemonade</t>
  </si>
  <si>
    <t>Gallon Drinks
Tea</t>
  </si>
  <si>
    <t>1000_100x100.png</t>
  </si>
  <si>
    <t>1000_500x250.png</t>
  </si>
  <si>
    <t>AsstSauce_100x100.png</t>
  </si>
  <si>
    <t>AsstSauce_500x250.png</t>
  </si>
  <si>
    <t>BBQ_100x100.png</t>
  </si>
  <si>
    <t>BBQ_500x250.png</t>
  </si>
  <si>
    <t>Balsamic_100x100.png</t>
  </si>
  <si>
    <t>Balsamic_500x250.png</t>
  </si>
  <si>
    <t>BlueChz_100x100.png</t>
  </si>
  <si>
    <t>BlueChz_500x250.png</t>
  </si>
  <si>
    <t>Caesar_100x100.png</t>
  </si>
  <si>
    <t>Caesar_500x250.png</t>
  </si>
  <si>
    <t>CauliP_100x100.png</t>
  </si>
  <si>
    <t>Celery_100x100.png</t>
  </si>
  <si>
    <t>Celery_500x250.png</t>
  </si>
  <si>
    <t>CreamItal_100x100.png</t>
  </si>
  <si>
    <t>CreamItal_500x250.png</t>
  </si>
  <si>
    <t>CupF_100x100.png</t>
  </si>
  <si>
    <t>CupF_500x250.png</t>
  </si>
  <si>
    <t>CupIce_100x100.png</t>
  </si>
  <si>
    <t>CupIce_500x250.png</t>
  </si>
  <si>
    <t>Cup_100x100.png</t>
  </si>
  <si>
    <t>Cup_500x250.png</t>
  </si>
  <si>
    <t>CutKit_100x100.png</t>
  </si>
  <si>
    <t>CutKit_500x250.png</t>
  </si>
  <si>
    <t>DoughL_100x100.png</t>
  </si>
  <si>
    <t>DoughL_500x250.png</t>
  </si>
  <si>
    <t>DoughM_100x100.png</t>
  </si>
  <si>
    <t>DoughM_500x250.png</t>
  </si>
  <si>
    <t>DoughS_100x100.png</t>
  </si>
  <si>
    <t>DoughS_500x250.png</t>
  </si>
  <si>
    <t>Franks_100x100.png</t>
  </si>
  <si>
    <t>Franks_500x250.png</t>
  </si>
  <si>
    <t>GButter_100x100.png</t>
  </si>
  <si>
    <t>GButter_500x250.png</t>
  </si>
  <si>
    <t>HMust_100x100.png</t>
  </si>
  <si>
    <t>HMust_500x250.png</t>
  </si>
  <si>
    <t>Ice10_100x100.png</t>
  </si>
  <si>
    <t>Ice10_500x250.png</t>
  </si>
  <si>
    <t>LiteItal_100x100.png</t>
  </si>
  <si>
    <t>LiteItal_500x250.png</t>
  </si>
  <si>
    <t>Menu_100x100.png</t>
  </si>
  <si>
    <t>Menu_500x250.png</t>
  </si>
  <si>
    <t>Napkin_100x100.png</t>
  </si>
  <si>
    <t>Napkin_500x250.png</t>
  </si>
  <si>
    <t>Parm_100x100.png</t>
  </si>
  <si>
    <t>Parm_500x250.png</t>
  </si>
  <si>
    <t>Pepcini_100x100.png</t>
  </si>
  <si>
    <t>Pepcini_500x250.png</t>
  </si>
  <si>
    <t>Pepper_100x100.png</t>
  </si>
  <si>
    <t>Pepper_500x250.png</t>
  </si>
  <si>
    <t>Pickles_100x100.png</t>
  </si>
  <si>
    <t>Pickles_500x250.png</t>
  </si>
  <si>
    <t>PlateF_100x100.png</t>
  </si>
  <si>
    <t>PlateF_500x250.png</t>
  </si>
  <si>
    <t>PlateNap_100x100.png</t>
  </si>
  <si>
    <t>PlateNap_500x250.png</t>
  </si>
  <si>
    <t>Plate_100x100.png</t>
  </si>
  <si>
    <t>Plate_500x250.png</t>
  </si>
  <si>
    <t>Ranch_100x100.png</t>
  </si>
  <si>
    <t>CauliP_500x250.png</t>
  </si>
  <si>
    <t>Dressing / Sauce
Assorted</t>
  </si>
  <si>
    <t>Dressing / Sauce
BBQ Sauce</t>
  </si>
  <si>
    <t>Dressing / Sauce
Balsamic Vinaigrette</t>
  </si>
  <si>
    <t>Dressing / Sauce
Buffalo Sauce</t>
  </si>
  <si>
    <t>Extras
Banana Peppers</t>
  </si>
  <si>
    <t>Extras
Jalapenos</t>
  </si>
  <si>
    <t>Extras
Parmesan / Pepper packets</t>
  </si>
  <si>
    <t>Dressing / Sauce
Ranch Dressing</t>
  </si>
  <si>
    <t>Dressing / Sauce
Red Sauce</t>
  </si>
  <si>
    <t>Dressing / Sauce
1000 Island Dressing</t>
  </si>
  <si>
    <t>Dressing / Sauce
Blue Cheese Dressing</t>
  </si>
  <si>
    <t>Dressing / Sauce
Caesar Dressing</t>
  </si>
  <si>
    <t>Extras
Celery</t>
  </si>
  <si>
    <t>Dressing / Sauce
Creamy Italian Dressing</t>
  </si>
  <si>
    <t>Dressing / Sauce
Frank's</t>
  </si>
  <si>
    <t>Dough / Crusts
Caulipower Crust</t>
  </si>
  <si>
    <t>Ice
Cup of Ice</t>
  </si>
  <si>
    <t>Paper Goods
Cutlery Kit</t>
  </si>
  <si>
    <t>Dough / Crusts
Dough Ball (Large)</t>
  </si>
  <si>
    <t>Dough / Crusts
Dough Ball (Medium)</t>
  </si>
  <si>
    <t>Dough / Crusts
Dough Ball (Small)</t>
  </si>
  <si>
    <t>Paper Goods
Cup (DoubleDave's Plastic)</t>
  </si>
  <si>
    <t>Paper Goods
Cup (20 oz. Foam)</t>
  </si>
  <si>
    <t>Dressing / Sauce
Garlic Butter</t>
  </si>
  <si>
    <t>Dressing / Sauce
Honey Mustard Dressing</t>
  </si>
  <si>
    <t>Ice
10 lb. bag</t>
  </si>
  <si>
    <t>Dressing / Sauce
Lite Italian Dressing</t>
  </si>
  <si>
    <t>Paper Goods
Menu</t>
  </si>
  <si>
    <t>Paper Goods
Napkins</t>
  </si>
  <si>
    <t>Extras
Parmesan packets</t>
  </si>
  <si>
    <t>Extras
Pepper packets</t>
  </si>
  <si>
    <t>Extras
Pepperoncinis</t>
  </si>
  <si>
    <t>Extras
Pickles</t>
  </si>
  <si>
    <t>Paper Goods
Plates (Foam)</t>
  </si>
  <si>
    <t>Paper Goods
Plates (Paper)</t>
  </si>
  <si>
    <t>Paper Goods
Plates &amp; Napkins</t>
  </si>
  <si>
    <t>Swag
Green Bandana</t>
  </si>
  <si>
    <t>Swag
Orange Bandana</t>
  </si>
  <si>
    <t>OFF MENU</t>
  </si>
  <si>
    <t>Off Menu
Stuffer</t>
  </si>
  <si>
    <t xml:space="preserve">*You will have to contact microworks if you wish to have this image show up under your guest check on the right side of the online ordering screen. Make sure you ask them to link it to your POM Group page. The image will auto-update each month along with the other Pizza of the Month images. </t>
  </si>
  <si>
    <t>Drinks
Beer
(Click here to see item list)</t>
  </si>
  <si>
    <t>LINK TO TUTORIAL VIDEO</t>
  </si>
  <si>
    <t xml:space="preserve">Appetizers
(Click here to see item list)
</t>
  </si>
  <si>
    <t xml:space="preserve">Specials
Daily Specials
</t>
  </si>
  <si>
    <t xml:space="preserve">Specials
General
</t>
  </si>
  <si>
    <t>Drinks
Non-Alcoholic
(Click here to see item list)</t>
  </si>
  <si>
    <t xml:space="preserve">Desserts
(Click here to see item list)
</t>
  </si>
  <si>
    <t xml:space="preserve">Extras &amp; Misc.
(Click here to see item list)
</t>
  </si>
  <si>
    <t xml:space="preserve">Boli
(Click here to see item list)
</t>
  </si>
  <si>
    <t xml:space="preserve">Pizzas
(Click here to see item list)
</t>
  </si>
  <si>
    <t xml:space="preserve">POM
(Click here to see item list)
</t>
  </si>
  <si>
    <t xml:space="preserve">Rolls
(Click here to see item list)
</t>
  </si>
  <si>
    <t xml:space="preserve">Sandwiches
(Click here to see item list)
</t>
  </si>
  <si>
    <t>Image updates automatically each month with correct pizza.</t>
  </si>
  <si>
    <t>Specials
Dave's Deals
(Click here to see item list)</t>
  </si>
  <si>
    <t>HEADINGS</t>
  </si>
  <si>
    <t>1.</t>
  </si>
  <si>
    <t>2.</t>
  </si>
  <si>
    <t>3.</t>
  </si>
  <si>
    <t xml:space="preserve">DO NOT USE THESE IMAGES FOR ANYTHING BUT REFERENCE. </t>
  </si>
  <si>
    <t>Filenames changed in group since last list.</t>
  </si>
  <si>
    <r>
      <t xml:space="preserve">Use this if you have just one Pizzas Group. Use "CYOPizzas" and "Specialty" if you have them in separate Groups.
</t>
    </r>
    <r>
      <rPr>
        <b/>
        <i/>
        <sz val="12"/>
        <color theme="1"/>
        <rFont val="ARIAL"/>
        <family val="2"/>
      </rPr>
      <t>ALL IMAGES UPDATED 08/10/21.</t>
    </r>
  </si>
  <si>
    <t>Images changed in group since last list.
No action req.</t>
  </si>
  <si>
    <t>Note: DO NOT USE THESE IMAGES FOR ANYTHING OTHER THAN REFERENCE.</t>
  </si>
  <si>
    <t>Image changed since last list.
No action req.</t>
  </si>
  <si>
    <t xml:space="preserve">Salads
(Click here to see item list)
</t>
  </si>
  <si>
    <t xml:space="preserve">TIPS TO FIND A SPECIFIC ITEM: Click on the Arrow in the Item Name heading to search for the item your looking for (all or part of the name). Click "Clear Filters" to get back to full list. You can also sort the list by any of the columns by clicking on the corresponding arrow.  </t>
  </si>
  <si>
    <t>CW = 52 RH = 160</t>
  </si>
  <si>
    <r>
      <t>No changes to group since last list.</t>
    </r>
    <r>
      <rPr>
        <b/>
        <sz val="14"/>
        <color theme="1"/>
        <rFont val="Arial"/>
        <family val="2"/>
      </rPr>
      <t xml:space="preserve"> No link.</t>
    </r>
  </si>
  <si>
    <t>CW = 38 RH = 106</t>
  </si>
  <si>
    <t xml:space="preserve">COPY AND PASTE CELLS BELOW INTO A1-F4 on App Page, then copy Rows 1-4 to each additional Item page. </t>
  </si>
  <si>
    <t>Pizzas
Create Your Own Pizzas
(In Pizzas item list)</t>
  </si>
  <si>
    <t>Pizzas
Specialty Pizzas
(In Pizzas item list)</t>
  </si>
  <si>
    <t>Web Thumb</t>
  </si>
  <si>
    <t>Rolls
CHEE-Z Rolls</t>
  </si>
  <si>
    <t>Rolls
Peproni Rolls</t>
  </si>
  <si>
    <t>Salad
Caesar</t>
  </si>
  <si>
    <t>Salad
Catering</t>
  </si>
  <si>
    <t>Salad
Chef</t>
  </si>
  <si>
    <t>Salad
Garden</t>
  </si>
  <si>
    <t>Salad
Greek</t>
  </si>
  <si>
    <t>Salad
Italian</t>
  </si>
  <si>
    <t>Dave's Deals
Belly Buster</t>
  </si>
  <si>
    <t>Dave's Deals
Flatliner</t>
  </si>
  <si>
    <t>Dave's Deals
Survival</t>
  </si>
  <si>
    <t>4.</t>
  </si>
  <si>
    <t>All "web thumbs" have been re-sized to better fit the online ordering template. MW changed the size and just upscaled my originals, making them appear a bit blurry. You don't need to do anything here, as none of the filenames have changed. They should just look a bit better.</t>
  </si>
  <si>
    <t>Many "Web Images" have been edited to better fit the responsiveness of the site. You may notice empty space towards the bottom of some of the images now; this is to account for the name &amp; description (which cover a portion of the image).</t>
  </si>
  <si>
    <r>
      <rPr>
        <b/>
        <sz val="12"/>
        <color theme="1"/>
        <rFont val="ARIAL"/>
        <family val="2"/>
      </rPr>
      <t>INSTRUCTIONS FOR USING THIS WORKSHEET</t>
    </r>
    <r>
      <rPr>
        <sz val="12"/>
        <color theme="1"/>
        <rFont val="Arial"/>
        <family val="2"/>
      </rPr>
      <t xml:space="preserve">
1. Start by watching the (5 minute) tutorial video at the link above. 
2. Click on the Group Name in column A to go to the item list for that group. There you'll find the individual image filenames for each product within the group. The table of items can be sorted by column using the arrows in the table column headings (black row). Each group page includes a link to return to this list under the notes at the top of the page. 
3. Or you can just use the tabs at the bottom of the page to jump to different groups 
4. Please be sure to review the items in the groups where the group name cell is red/purple extra carefully.These groups have had new images added (purple fill) or filenames have been changed (red fill) which will need to be updated.
5. Groups/Filenames in with green fill denote images that have been revised but require no action on your part. Reference only.</t>
    </r>
  </si>
  <si>
    <t>Despite the notes above, only images with significant changes show as changed (green fill). Re-sized thumbs and layout changes are not noted (ie, 2 Ltr web images where the bottle just moved up). Regardless, you don't need to do anything for ANY of the revised images. The are only noted here for reference.</t>
  </si>
  <si>
    <t>New Items added</t>
  </si>
  <si>
    <t>You can use ANY of the Assorted Beer Thumbs from the "BEER" list for the Group Header Thumbnail.</t>
  </si>
  <si>
    <t>You can use ANY thumb you like from the "APPETIZERS" list as the Group Header Thumbnail</t>
  </si>
  <si>
    <t>You can use ANY thumb you like from the "BOLI" list as the Group Header Thumbnail</t>
  </si>
  <si>
    <r>
      <t xml:space="preserve">You can use ANY thumb you like from the "DESSERTS" list as the Group Header Thumbnail. </t>
    </r>
    <r>
      <rPr>
        <b/>
        <i/>
        <sz val="14"/>
        <color theme="1"/>
        <rFont val="Arial"/>
        <family val="2"/>
      </rPr>
      <t>Please use DD's Dessert image.</t>
    </r>
  </si>
  <si>
    <t xml:space="preserve">You can use ANY thumb you like from the "EXTRAS" list as the Group Header Thumbnail. </t>
  </si>
  <si>
    <t xml:space="preserve">You can use ANY thumb you like from the "SANDOS" list as the Group Header Thumbnail. </t>
  </si>
  <si>
    <t>October 2021 NEW UPDATES DETAILED</t>
  </si>
  <si>
    <t>This file has been updated a bit to be easier to use. You can now sort the items in each list by name, filename, or date added by clicking on the arrow in the column heading. You can also use this to search for a specific item. Ex: search the Beer "Item Name" column for "Coors" to see only Coors beers, or "bottle" to see only bottled beers. Just click the arrow in the black header cell to filter the contents.
I've also added a green style to denote images that have been revised. See below.</t>
  </si>
  <si>
    <t>GROUP IMAGES</t>
  </si>
  <si>
    <t>Click the "GROUPS" tab to get started (orange tab)</t>
  </si>
  <si>
    <t>Group Web Thumb filename</t>
  </si>
  <si>
    <t>Group Web Image</t>
  </si>
  <si>
    <t>Group Web Image Filename</t>
  </si>
  <si>
    <t>Item Web Thumb filename</t>
  </si>
  <si>
    <t>Item Web Image filename</t>
  </si>
  <si>
    <t>Notes Page hidden. Right Click any tab, select unhide, and select sheet to unhide.</t>
  </si>
  <si>
    <t>CarryingHope_100x100.png</t>
  </si>
  <si>
    <t>Misc
Carrying Hope
Option 1</t>
  </si>
  <si>
    <t>Misc
Carrying Hope
Option 2</t>
  </si>
  <si>
    <t>MISC. &amp; STORE SPECIFIC ITEM IMAGES</t>
  </si>
  <si>
    <t>CarryingHopeBP_100x100.png</t>
  </si>
  <si>
    <t>CarryingHope_500x250.png</t>
  </si>
  <si>
    <t>Carrying Hope</t>
  </si>
  <si>
    <t>CarryingHope.png</t>
  </si>
  <si>
    <t>Arbor Trails</t>
  </si>
  <si>
    <t>DailySpec_100x100.png</t>
  </si>
  <si>
    <t>DavesDivs_100x100.png</t>
  </si>
  <si>
    <t>DavesDivs.png</t>
  </si>
  <si>
    <t xml:space="preserve">
Misc.
Redeem Loyalty Points
</t>
  </si>
  <si>
    <t>NO ITEM IMAGES</t>
  </si>
  <si>
    <t>Energy Drink
Mtn. Dew Game Fuel Charged
Berry Blast</t>
  </si>
  <si>
    <t>Energy Drink
Mtn. Dew Game Fuel Charged
Cherry Burst</t>
  </si>
  <si>
    <t>Energy Drink
Mtn. Dew Game Fuel Charged
Original Dew</t>
  </si>
  <si>
    <t>MDGFCBerry_100x100.jpg</t>
  </si>
  <si>
    <t>MDGFCCherry_100x100.jpg</t>
  </si>
  <si>
    <t>MDGFCOrig_100x100.jpg</t>
  </si>
  <si>
    <t>MDGFCBerry_500x250.jpg</t>
  </si>
  <si>
    <t>MDGFCCherry_500x250.jpg</t>
  </si>
  <si>
    <t>MDGFCOrig_500x250.jpg</t>
  </si>
  <si>
    <t>New Group images - NO ITEM IMAGES</t>
  </si>
  <si>
    <t>(11/8/21)</t>
  </si>
  <si>
    <t>BigRed12_100x100.png</t>
  </si>
  <si>
    <t>BigRed12_500x250.png</t>
  </si>
  <si>
    <t>DPepsi12_100x100.png</t>
  </si>
  <si>
    <t>DPepsi12_500x250.png</t>
  </si>
  <si>
    <t>GrCrush12_100x100.png</t>
  </si>
  <si>
    <t>GrCrush12_500x250.png</t>
  </si>
  <si>
    <t>Tea (bottled)
Lipton Sweet
64 oz</t>
  </si>
  <si>
    <t>LipSwTea64_100x100.png</t>
  </si>
  <si>
    <t>LipSwTea64_500x250.png</t>
  </si>
  <si>
    <t>MtDewRS12_100x100.png</t>
  </si>
  <si>
    <t>MtDewRS12_500x250.png</t>
  </si>
  <si>
    <t>Cola
Big Red
12 oz can</t>
  </si>
  <si>
    <t>Cola
Grape Crush
12 oz can</t>
  </si>
  <si>
    <t>Cola
Diet Pepsi
12 oz can</t>
  </si>
  <si>
    <t>Cola
Mug Root Beer
12 oz can</t>
  </si>
  <si>
    <t>MugRB12_100x100.png</t>
  </si>
  <si>
    <t>MugRB12_500x250.png</t>
  </si>
  <si>
    <t>Cola
Orange Crush
12 oz can</t>
  </si>
  <si>
    <t>OrCrush12_100x100.png</t>
  </si>
  <si>
    <t>OrCrush12_500x250.png</t>
  </si>
  <si>
    <t>Cola
Pepsi
12 oz can</t>
  </si>
  <si>
    <t>PepsiRS12_100x100.png</t>
  </si>
  <si>
    <t>PepsiRS12_500x250.png</t>
  </si>
  <si>
    <t>Cola
Sierra Mist
12 oz can</t>
  </si>
  <si>
    <t>SMist12_100x100.png</t>
  </si>
  <si>
    <t>SMist12_500x250.png</t>
  </si>
  <si>
    <t>Cola
Sunkist
12 oz can</t>
  </si>
  <si>
    <t>Sunkist12_100x100.png</t>
  </si>
  <si>
    <t>Sunkist12_500x250.png</t>
  </si>
  <si>
    <t>FrapC_100x100.png</t>
  </si>
  <si>
    <t>FrapC_500x250.png</t>
  </si>
  <si>
    <t>Frappuccino
Coffee
13.7 oz bottle</t>
  </si>
  <si>
    <t>Frappuccino
Mocha
13.7 oz bottle</t>
  </si>
  <si>
    <t>FrapM_100x100.png</t>
  </si>
  <si>
    <t>FrapM_500x250.png</t>
  </si>
  <si>
    <t>FrapV_100x100.png</t>
  </si>
  <si>
    <t>FrapV_500x250.png</t>
  </si>
  <si>
    <t>Gatorade
Cool Blue
20 oz</t>
  </si>
  <si>
    <t>GatorCB20_100x100.png</t>
  </si>
  <si>
    <t>GatorCB20_500x250.png</t>
  </si>
  <si>
    <t>Gatorade
Glacier Freeze
20 oz</t>
  </si>
  <si>
    <t>GatorGF20_100x100.png</t>
  </si>
  <si>
    <t>GatorGF20_500x250.png</t>
  </si>
  <si>
    <t>PepNitro_100x100.png</t>
  </si>
  <si>
    <t>PepNitro_500x250.png</t>
  </si>
  <si>
    <t>PepNitroV_500x250.png</t>
  </si>
  <si>
    <t>PepNitroV_100x100.png</t>
  </si>
  <si>
    <t>Cola
Pepsi Nitro
 can</t>
  </si>
  <si>
    <t>Cola
Pepsi Nitro Vanilla
can</t>
  </si>
  <si>
    <t>Last Updated</t>
  </si>
  <si>
    <t>Column1</t>
  </si>
  <si>
    <t>Column2</t>
  </si>
  <si>
    <t>List updated</t>
  </si>
  <si>
    <t>Previous Update</t>
  </si>
  <si>
    <t>Cola
Dr Pepper
12 oz can</t>
  </si>
  <si>
    <t>Cola
Diet Dr Pepper
12 oz can</t>
  </si>
  <si>
    <t>Cola
Assorted
12 oz can</t>
  </si>
  <si>
    <t>Asst12_100x100.jpg</t>
  </si>
  <si>
    <t>Asst12_500x250.jpg</t>
  </si>
  <si>
    <t>DietDrP12_100x100.jpg</t>
  </si>
  <si>
    <t>DietDrP12_500x250.jpg</t>
  </si>
  <si>
    <t>DrP12_100x100.jpg</t>
  </si>
  <si>
    <t>DrP12_500x250.jpg</t>
  </si>
  <si>
    <t>Pepsi12_100x100.jpg</t>
  </si>
  <si>
    <t>Pepsi12_500x250.jpg</t>
  </si>
  <si>
    <t>(4/25/22)</t>
  </si>
  <si>
    <t>T-Shirt
Austin FC Rolling Crew</t>
  </si>
  <si>
    <t>ATXFCTee_100x100.jpg</t>
  </si>
  <si>
    <t>ATXFCTee_500x250.jpg</t>
  </si>
  <si>
    <t>LTOs22_100x100.png</t>
  </si>
  <si>
    <t>LTOs22.png</t>
  </si>
  <si>
    <t>Pepsi Zero cans, 2L, and 20oz. Added</t>
  </si>
  <si>
    <t>Cola
Pepsi Zero
2 Ltr</t>
  </si>
  <si>
    <t>Cola
Pepsi Zero
20 oz</t>
  </si>
  <si>
    <t>Cola
Pepsi Zero
12 oz can</t>
  </si>
  <si>
    <t>Ice Cream (4 oz)
Ben &amp; Jerry's
Americone Dream</t>
  </si>
  <si>
    <t>Ice Cream (4 oz)
Ben &amp; Jerry's
Chocolate Fudge Brownie</t>
  </si>
  <si>
    <t>Ice Cream (4 oz)
Ben &amp; Jerry's
Peanut Butter &amp; Cookies (ND)</t>
  </si>
  <si>
    <t>BJAmericone4_100x100.png</t>
  </si>
  <si>
    <t>BJAmericone4_500x250.png</t>
  </si>
  <si>
    <t>BJChocoFB4_100x100.png</t>
  </si>
  <si>
    <t>BJChocoFB4_500x250.png</t>
  </si>
  <si>
    <t>BJPBCookND4_100x100.png</t>
  </si>
  <si>
    <t>BJPBCookND4_500x250.png</t>
  </si>
  <si>
    <t>T-Shirt
Medical Marinara</t>
  </si>
  <si>
    <t>MMTee_100x100.png</t>
  </si>
  <si>
    <t>MMTee_500x250.png</t>
  </si>
  <si>
    <t>FPTee_100x100.png</t>
  </si>
  <si>
    <t>FPTee_500x250.png</t>
  </si>
  <si>
    <t>T-Shirt
Flour Power</t>
  </si>
  <si>
    <t>RanchGal_100x100.png</t>
  </si>
  <si>
    <t>RanchGal_500x250.png</t>
  </si>
  <si>
    <t>Dressing / Sauce
Ranch
Gallon</t>
  </si>
  <si>
    <t>Dressing / Sauce
Red Sauce
Gallon</t>
  </si>
  <si>
    <t>RedGal_100x100.png</t>
  </si>
  <si>
    <t>RedGal_500x250.png</t>
  </si>
  <si>
    <t>Shiner
Holiday Cheer
Can (12 oz)</t>
  </si>
  <si>
    <t>Shiner
Holiday Cheer
Bottle</t>
  </si>
  <si>
    <t>ShinerHCB_100x100.png</t>
  </si>
  <si>
    <t>ShinerHCC_100x100.png</t>
  </si>
  <si>
    <t>ShinerHCC_500x250.png</t>
  </si>
  <si>
    <t>Dressing / Sauce
Ranch
Quart</t>
  </si>
  <si>
    <t>Dressing / Sauce
Red Sauce
Quart</t>
  </si>
  <si>
    <t>RanchQt_100x100.png</t>
  </si>
  <si>
    <t>RanchQt_500x250.png</t>
  </si>
  <si>
    <t>RedQt_100x100.png</t>
  </si>
  <si>
    <t>RedQt_500x250.png</t>
  </si>
  <si>
    <t>CelOrange_100x100.png</t>
  </si>
  <si>
    <t>CelOrange_500x250.png</t>
  </si>
  <si>
    <t>CelApplePear_100x100.png</t>
  </si>
  <si>
    <t>CelApplePear_500x250.png</t>
  </si>
  <si>
    <t>CelArcticVibe_100x100.png</t>
  </si>
  <si>
    <t>CelArcticVibe_500x250.png</t>
  </si>
  <si>
    <t>CelCola_100x100.png</t>
  </si>
  <si>
    <t>CelCola_500x250.png</t>
  </si>
  <si>
    <t>CelGrapeRush_100x100.png</t>
  </si>
  <si>
    <t>CelGrapeRush_500x250.png</t>
  </si>
  <si>
    <t>CelKiwiGuava_100x100.png</t>
  </si>
  <si>
    <t>CelKiwiGuava_500x250.png</t>
  </si>
  <si>
    <t>CelPeachManGT_100x100.png</t>
  </si>
  <si>
    <t>CelPeachManGT_500x250.png</t>
  </si>
  <si>
    <t>CelManPass_100x100.png</t>
  </si>
  <si>
    <t>CelManPass_500x250.png</t>
  </si>
  <si>
    <t>CelPeachVibe_100x100.png</t>
  </si>
  <si>
    <t>CelPeachVibe_500x250.png</t>
  </si>
  <si>
    <t>CelRaspAcaiGT_100x100.png</t>
  </si>
  <si>
    <t>CelRaspAcaiGT_500x250.png</t>
  </si>
  <si>
    <t>CelStrawGuava_100x100.png</t>
  </si>
  <si>
    <t>CelStrawGuava_500x250.png</t>
  </si>
  <si>
    <t>CelStrawLemon_100x100.png</t>
  </si>
  <si>
    <t>CelStrawLemon_500x250.png</t>
  </si>
  <si>
    <t>CelTropVibe_100x100.png</t>
  </si>
  <si>
    <t>CelTropVibe_500x250.png</t>
  </si>
  <si>
    <t>CelWBerry_100x100.png</t>
  </si>
  <si>
    <t>CelWBerry_500x250.png</t>
  </si>
  <si>
    <t>CelWatermelon_100x100.png</t>
  </si>
  <si>
    <t>CelWatermelon_500x250.png</t>
  </si>
  <si>
    <t>Energy Drink
Celcius
Arctic Vibe
12 oz slim can</t>
  </si>
  <si>
    <t>Energy Drink
Celcius
Cola
12 oz slim can</t>
  </si>
  <si>
    <t>Energy Drink
Celcius
Fuji Apple Pear
12 oz slim can</t>
  </si>
  <si>
    <t>Energy Drink
Celcius
Grape Rush
12 oz slim can</t>
  </si>
  <si>
    <t>Energy Drink
Celcius
Kiwi Guava
12 oz slim can</t>
  </si>
  <si>
    <t>Energy Drink
Celcius
Mango Passionfruit
12 oz slim can</t>
  </si>
  <si>
    <t>Energy Drink
Celcius
Peach Mango Green Tea
12 oz slim can</t>
  </si>
  <si>
    <t>Energy Drink
Celcius
Peach Vibe
12 oz slim can</t>
  </si>
  <si>
    <t>Energy Drink
Celcius
Raspberry Acai Green Tea
12 oz slim can</t>
  </si>
  <si>
    <t>Energy Drink
Celcius
Orange
12 oz slim can</t>
  </si>
  <si>
    <t>Energy Drink
Celcius
Strawberry Guava
12 oz slim can</t>
  </si>
  <si>
    <t>Energy Drink
Celcius
Strawberry Lemonade
12 oz slim can</t>
  </si>
  <si>
    <t>Energy Drink
Celcius
Tropical Vibe
12 oz slim can</t>
  </si>
  <si>
    <t>Energy Drink
Celcius
Wild Berry
12 oz slim can</t>
  </si>
  <si>
    <t>Energy Drink
Celcius
Watermelon
12 oz slim can</t>
  </si>
  <si>
    <t>Energy Drink
Celcius Stevia
Cucumber Lime
12 oz slim can</t>
  </si>
  <si>
    <t>Energy Drink
Celcius Stevia
Grapefruit
12 oz slim can</t>
  </si>
  <si>
    <t>Energy Drink
Celcius Stevia
Orange Pomegranate
12 oz slim can</t>
  </si>
  <si>
    <t>Energy Drink
Celcius Stevia
Watermelon
12 oz slim can</t>
  </si>
  <si>
    <t>CelStCucLime_100x100.png</t>
  </si>
  <si>
    <t>CelStCucLime_250x500.png</t>
  </si>
  <si>
    <t>CelStGfruit_100x100.png</t>
  </si>
  <si>
    <t>CelStGfruit_250x500.png</t>
  </si>
  <si>
    <t>CelStOrPom_100x100.png</t>
  </si>
  <si>
    <t>CelStOrPom_250x500.png</t>
  </si>
  <si>
    <t>CelStWmelon_100x100.png</t>
  </si>
  <si>
    <t>CelStWmelon_250x500.png</t>
  </si>
  <si>
    <t>LTO-Heading.png</t>
  </si>
  <si>
    <t>LTO-Head_100x100.png</t>
  </si>
  <si>
    <t>LTO-A_100x100.png</t>
  </si>
  <si>
    <t>LTO-A_500x250.png</t>
  </si>
  <si>
    <t>Hi Sign
Wooderson IPA
Can (12 oz)</t>
  </si>
  <si>
    <t>HsWood_100x100.png</t>
  </si>
  <si>
    <t>HsWood_500x250.png</t>
  </si>
  <si>
    <t>Hi Sign
Logo Only</t>
  </si>
  <si>
    <t>Karbach
Light Circus
Logo Only</t>
  </si>
  <si>
    <t>Karbach
Love Street
Logo Only</t>
  </si>
  <si>
    <t>Michelob
Ultra
Logo Only</t>
  </si>
  <si>
    <t>Shiner
Bock
Logo Only</t>
  </si>
  <si>
    <t>XX
Lager
Logo Only</t>
  </si>
  <si>
    <t>HSLogo-Thumb.png</t>
  </si>
  <si>
    <t>HSLogo-500x250.png</t>
  </si>
  <si>
    <t>LCircLogo-Thumb.png</t>
  </si>
  <si>
    <t>LoveStLogo-Thumb.png</t>
  </si>
  <si>
    <t>MUltLogo-Thumb.png</t>
  </si>
  <si>
    <t>ShinerLogo-Thumb.png</t>
  </si>
  <si>
    <t>XXLogo-Thumb.png</t>
  </si>
  <si>
    <t>Thirsty Planet
Thirsty Goat
Can (12oz)</t>
  </si>
  <si>
    <t>TGoatC-Thumb.png</t>
  </si>
  <si>
    <t>TGoatC-500x250.png</t>
  </si>
  <si>
    <t>LCircLogo-500x250.png</t>
  </si>
  <si>
    <t>LoveStLogo-500x250.png</t>
  </si>
  <si>
    <t>MUltLogo-500x250.png</t>
  </si>
  <si>
    <t>ShinerLogo-500x250.png</t>
  </si>
  <si>
    <t>XXLogo-500x250.png</t>
  </si>
  <si>
    <t>updated beer images</t>
  </si>
  <si>
    <t>Karbach
Cerveza Especial
Can (12 oz)</t>
  </si>
  <si>
    <t>KCEspC-500x250.png</t>
  </si>
  <si>
    <t>KCEspC-Thumb.png</t>
  </si>
  <si>
    <t>Water (Sparkling)
Bubly Bounce
Blueberry Pomegranate
12 oz Can</t>
  </si>
  <si>
    <t>BounceBluePom-500x250.png</t>
  </si>
  <si>
    <t>BounceBluePom-Thumb.png</t>
  </si>
  <si>
    <t>BounceCCh-500x250.png</t>
  </si>
  <si>
    <t>BounceCCh-Thumb.png</t>
  </si>
  <si>
    <t>Water (Sparkling)
Bubly Bounce
Citrus Cherry
12 oz Can</t>
  </si>
  <si>
    <t>Water (Sparkling)
Bubly Bounce
Mango Passion Fruit
12 oz Can</t>
  </si>
  <si>
    <t>BounceMangP-500x250.png</t>
  </si>
  <si>
    <t>BounceMangP-Thumb.png</t>
  </si>
  <si>
    <t>BounceOrGfr-500x250.png</t>
  </si>
  <si>
    <t>BounceOrGfr-Thumb.png</t>
  </si>
  <si>
    <t>BounceTriB-500x250.png</t>
  </si>
  <si>
    <t>BounceTriB-Thumb.png</t>
  </si>
  <si>
    <t>Water (Sparkling)
Bubly Bounce
Orange Grapefruit
12 oz Can</t>
  </si>
  <si>
    <t>Water (Sparkling)
Bubly Bounce
Triple Berry
12 oz Can</t>
  </si>
  <si>
    <t>Water (Sparkling)
Bubly
Blueberry Pomegranate
12 oz Can</t>
  </si>
  <si>
    <t>BriskCan-Thumb.png</t>
  </si>
  <si>
    <t>BriskCan-500x250.png</t>
  </si>
  <si>
    <t>Tea
Brisk Lemon
12 oz Can</t>
  </si>
  <si>
    <t>Tea (bottled)
Brisk Lemon
20 oz</t>
  </si>
  <si>
    <t>Brisk20-500x250.png</t>
  </si>
  <si>
    <t>Brisk20-Thumb.png</t>
  </si>
  <si>
    <t>Brisk2L-500x250.png</t>
  </si>
  <si>
    <t>Brisk2L-Thumb.png</t>
  </si>
  <si>
    <t>Tea (bottled)
Brisk Lemon
2 Ltr</t>
  </si>
  <si>
    <t>Cola
Starry
12 oz can</t>
  </si>
  <si>
    <t>StarCan-Thumb.png</t>
  </si>
  <si>
    <t>StarCan-500x250.png</t>
  </si>
  <si>
    <t>Cola
Starry Zero
12 oz can</t>
  </si>
  <si>
    <t>StarZeroCan-Thumb.png</t>
  </si>
  <si>
    <t>StarZeroCan-500x250.png</t>
  </si>
  <si>
    <t>Cola
Starry
2 Ltr</t>
  </si>
  <si>
    <t>Cola
Starry Zero
2 Ltr</t>
  </si>
  <si>
    <t>Cola
Starry
20 oz</t>
  </si>
  <si>
    <t>Cola
Starry Zero
20 oz</t>
  </si>
  <si>
    <t>Star2L-Thumb.png</t>
  </si>
  <si>
    <t>Star2L-500x250.png</t>
  </si>
  <si>
    <t>Star20-Thumb.png</t>
  </si>
  <si>
    <t>Star20-500x250.png</t>
  </si>
  <si>
    <t>StarZero20-Thumb.png</t>
  </si>
  <si>
    <t>StarZero20-500x250.png</t>
  </si>
  <si>
    <t>StarZero2L-500x250.png</t>
  </si>
  <si>
    <t>StarZero2L-Thumb.png</t>
  </si>
  <si>
    <t>Water (Sparkling)
Bubly
Apple
12 oz Can</t>
  </si>
  <si>
    <t>Water (Sparkling)
Bubly
Blackberry
12 oz Can</t>
  </si>
  <si>
    <t>BubApple-500x250.png</t>
  </si>
  <si>
    <t>BubBlkB-500x250.png</t>
  </si>
  <si>
    <t>BubBluePom-500x250.png</t>
  </si>
  <si>
    <t>BubBluePom-Thumb.png</t>
  </si>
  <si>
    <t>BubBlkB-Thumb.png</t>
  </si>
  <si>
    <t>BubApple-Thumb.png</t>
  </si>
  <si>
    <t>Water (Sparkling)
Bubly
Cherry
12 oz Can</t>
  </si>
  <si>
    <t>Water (Sparkling)
Bubly
Coconut Pineapple
12 oz Can</t>
  </si>
  <si>
    <t>Water (Sparkling)
Bubly
Cranberry
12 oz Can</t>
  </si>
  <si>
    <t>Water (Sparkling)
Bubly
Grapefruit
12 oz Can</t>
  </si>
  <si>
    <t>BubCherry-500x250.png</t>
  </si>
  <si>
    <t>BubCherry-Thumb.png</t>
  </si>
  <si>
    <t>BubCocoP-500x250.png</t>
  </si>
  <si>
    <t>BubCocoP-Thumb.png</t>
  </si>
  <si>
    <t>BubCran-500x250.png</t>
  </si>
  <si>
    <t>BubCran-Thumb.png</t>
  </si>
  <si>
    <t>BubGrFruit-Thumb.png</t>
  </si>
  <si>
    <t>BubGrFruit-500x250.png</t>
  </si>
  <si>
    <t>BubKeyLime-500x250.png</t>
  </si>
  <si>
    <t>BubKeyLime-Thumb.png</t>
  </si>
  <si>
    <t>BubLemSorb-500x250.png</t>
  </si>
  <si>
    <t>BubLemSorb-Thumb.png</t>
  </si>
  <si>
    <t>BubLemon-Thumb.png</t>
  </si>
  <si>
    <t>BubLemon-500x250.png</t>
  </si>
  <si>
    <t>BubLime-500x250.png</t>
  </si>
  <si>
    <t>BubLime-Thumb.png</t>
  </si>
  <si>
    <t>BubMango-500x250.png</t>
  </si>
  <si>
    <t>BubMango-Thumb.png</t>
  </si>
  <si>
    <t>Water (Sparkling)
Bubly
Key Lime Pie
12 oz Can</t>
  </si>
  <si>
    <t>Water (Sparkling)
Bubly
Lemon Sorbet
12 oz Can</t>
  </si>
  <si>
    <t>Water (Sparkling)
Bubly
Lemon
12 oz Can</t>
  </si>
  <si>
    <t>Water (Sparkling)
Bubly
Lime
12 oz Can</t>
  </si>
  <si>
    <t>Water (Sparkling)
Bubly
Mango
12 oz Can</t>
  </si>
  <si>
    <t>BubOrCream-500x250.png</t>
  </si>
  <si>
    <t>BubOrCream-Thumb.png</t>
  </si>
  <si>
    <t>BubOrange-500x250.png</t>
  </si>
  <si>
    <t>BubOrange-Thumb.png</t>
  </si>
  <si>
    <t>BubOriginal-500x250.png</t>
  </si>
  <si>
    <t>BubOriginal-Thumb.png</t>
  </si>
  <si>
    <t>BubPassion-Thumb.png</t>
  </si>
  <si>
    <t>BubPassion-500x250.png</t>
  </si>
  <si>
    <t>BubPeach-500x250.png</t>
  </si>
  <si>
    <t>BubPeach-Thumb.png</t>
  </si>
  <si>
    <t>BubPineAp-Thumb.png</t>
  </si>
  <si>
    <t>BubPineAp-500x250.png</t>
  </si>
  <si>
    <t>BubRasp-Thumb.png</t>
  </si>
  <si>
    <t>BubRasp-500x250.png</t>
  </si>
  <si>
    <t>BubStraw-500x250.png</t>
  </si>
  <si>
    <t>BubStraw-Thumb.png</t>
  </si>
  <si>
    <t>BubWMelon-Thumb.png</t>
  </si>
  <si>
    <t>BubWMelon-500x250.png</t>
  </si>
  <si>
    <t>BubWhPeach-500x250.png</t>
  </si>
  <si>
    <t>BubWhPeach-Thumb.png</t>
  </si>
  <si>
    <t>Water (Sparkling)
Bubly
Orange Cream
12 oz Can</t>
  </si>
  <si>
    <t>Water (Sparkling)
Bubly
Orange
12 oz Can</t>
  </si>
  <si>
    <t>Water (Sparkling)
Bubly
Just Bubly
12 oz Can</t>
  </si>
  <si>
    <t>Water (Sparkling)
Bubly
Passion Fruit
12 oz Can</t>
  </si>
  <si>
    <t>Water (Sparkling)
Bubly
Peach
12 oz Can</t>
  </si>
  <si>
    <t>Water (Sparkling)
Bubly
Pineapple
12 oz Can</t>
  </si>
  <si>
    <t>Water (Sparkling)
Bubly
Raspberry
12 oz Can</t>
  </si>
  <si>
    <t>Water (Sparkling)
Bubly
Strawberry
12 oz Can</t>
  </si>
  <si>
    <t>Water (Sparkling)
Bubly
Watermelon
12 oz Can</t>
  </si>
  <si>
    <t>Water (Sparkling)
Bubly
White Peach Ginger
12 oz Can</t>
  </si>
  <si>
    <t>Cola
General Pepsi Logo</t>
  </si>
  <si>
    <t>GHCCBar-500x250.png</t>
  </si>
  <si>
    <t>GHCCBar-Thumb.png</t>
  </si>
  <si>
    <t>GHOrStick-500x250.png</t>
  </si>
  <si>
    <t>GHOrStick-Thumb.png</t>
  </si>
  <si>
    <t>GHReCup-500x250.png</t>
  </si>
  <si>
    <t>GHReCup-Thumb.png</t>
  </si>
  <si>
    <t>KLCCSand-500x250.png</t>
  </si>
  <si>
    <t>KLCCSand-Thumb.png</t>
  </si>
  <si>
    <t>Ice Cream (Novelties)
Klondike
Cookies &amp; Cream Sandwich</t>
  </si>
  <si>
    <t>KlonBar-500x250.png</t>
  </si>
  <si>
    <t>KlonBar-Thumb.png</t>
  </si>
  <si>
    <t>Ice Cream (Novelties)
Good Humor
Cookies &amp; Cream Bar</t>
  </si>
  <si>
    <t>Ice Cream (Novelties)
Good Humor
Original Ice Cream on a Stick</t>
  </si>
  <si>
    <t>Ice Cream (Novelties)
Good Humor
Reese's Dessert Cup</t>
  </si>
  <si>
    <t>PickThree.png</t>
  </si>
  <si>
    <t xml:space="preserve">Specials
Pick Three
</t>
  </si>
  <si>
    <t>Pick3-Thumb.png</t>
  </si>
  <si>
    <t>Pick Three</t>
  </si>
  <si>
    <t>Pick Three
Pick 1</t>
  </si>
  <si>
    <t>Pick Three
Pick 2</t>
  </si>
  <si>
    <t>Pick Three
Pick 3</t>
  </si>
  <si>
    <t>Pick1-500x250.png</t>
  </si>
  <si>
    <t>Pick1-Thumb.png</t>
  </si>
  <si>
    <t>Pick2-Thumb.png</t>
  </si>
  <si>
    <t>Pick2-500x250.png</t>
  </si>
  <si>
    <t>Pick3-500x250.png</t>
  </si>
  <si>
    <t>Use if you have a separate group for Pick three</t>
  </si>
  <si>
    <t>Ice Cream (Novelties)
TWIX
Ice Cream Bar</t>
  </si>
  <si>
    <t>TWIXBar-500x250.png</t>
  </si>
  <si>
    <t>TWIXBar-Thumb.png</t>
  </si>
  <si>
    <t>Dressing / Sauce
Verde Ranch</t>
  </si>
  <si>
    <t>VerdeRanch_100x100.png</t>
  </si>
  <si>
    <t>VerdeRanch_500x250.png</t>
  </si>
  <si>
    <t>BrHeath-500x250.png</t>
  </si>
  <si>
    <t>BrPBCup-500x250.png</t>
  </si>
  <si>
    <t>BrPBCup-Thumb.png</t>
  </si>
  <si>
    <t>BrHeath-Thumb.png</t>
  </si>
  <si>
    <t>Ice Cream (Pint)
Breyer's
Peanut Butter Cup (New)</t>
  </si>
  <si>
    <t>Ice Cream (Pint)
Breyer's
Peanut Butter Cup (Old)</t>
  </si>
  <si>
    <t xml:space="preserve">Ice Cream (Pint)
Breyer's
Heath </t>
  </si>
  <si>
    <t>Ice Cream (Pint)
Breyer's
Butter Pecan</t>
  </si>
  <si>
    <t>BrBPecan-500x250.png</t>
  </si>
  <si>
    <t>BrBPecan-Thumb.png</t>
  </si>
  <si>
    <t>Ice Cream (Novelties)
Nestle's
Vanilla Crunch Bar</t>
  </si>
  <si>
    <t>Ice Cream (Novelties)
Outshine
Strawberry Fruit Bar</t>
  </si>
  <si>
    <t>CrunchBar-500x250.png</t>
  </si>
  <si>
    <t>CrunchBar-Thumb.png</t>
  </si>
  <si>
    <t>OSStrawBar-500x250.png</t>
  </si>
  <si>
    <t>OSStrawBar-Thumb.png</t>
  </si>
  <si>
    <t>Ice Cream (Pint)
Ben &amp; Jerry's
Cookies &amp; Cream Cheesecake Core</t>
  </si>
  <si>
    <t>Ice Cream (Pint)
Ben &amp; Jerry's
Churray for Churros</t>
  </si>
  <si>
    <t>BJCaCCC-500x250.png</t>
  </si>
  <si>
    <t>BJCaCCC-Thumb.png</t>
  </si>
  <si>
    <t>BJChurros-Thumb.png</t>
  </si>
  <si>
    <t>BJChurros-500x250.png</t>
  </si>
  <si>
    <t>OLD ITEMS</t>
  </si>
  <si>
    <t>PepsiZero20-Thumb.png</t>
  </si>
  <si>
    <t>PepsiZero20-500x250.png</t>
  </si>
  <si>
    <t>PepsiZero12-500x250.png</t>
  </si>
  <si>
    <t>PepsiZero12-Thumb.jpg</t>
  </si>
  <si>
    <t>PepsiZero2L-Thumb.png</t>
  </si>
  <si>
    <t>PepsiZero2L-500x250.png</t>
  </si>
  <si>
    <t>Energy Drink
Bang
Bangster Berry</t>
  </si>
  <si>
    <t>Energy Drink
Bang
Cotton Candy</t>
  </si>
  <si>
    <t>Energy Drink
Bang
Purple Haze</t>
  </si>
  <si>
    <t>Energy Drink
Bang
Power Punch</t>
  </si>
  <si>
    <t>Energy Drink
Bang
Rainbow Unicorn</t>
  </si>
  <si>
    <t>BangBerry-500x250.png</t>
  </si>
  <si>
    <t>BangBerry-Thumb.png</t>
  </si>
  <si>
    <t>BangCC16-500x250.png</t>
  </si>
  <si>
    <t>BangCC16-Thumb.png</t>
  </si>
  <si>
    <t>BangPHaze-500x250.png</t>
  </si>
  <si>
    <t>BangPHaze-Thumb.png</t>
  </si>
  <si>
    <t>BangPP16-500x250.png</t>
  </si>
  <si>
    <t>BangPP16-Thumb.png</t>
  </si>
  <si>
    <t>BangRUni-500x250.png</t>
  </si>
  <si>
    <t>BangRUni-Thumb.png</t>
  </si>
  <si>
    <t>BangSB16-Thumb.png</t>
  </si>
  <si>
    <t>BangSB16-500x250.png</t>
  </si>
  <si>
    <t>Energy Drink
Bang
Star Blast</t>
  </si>
  <si>
    <t>Water (Sparkling)
Rambler
Grapefruit
12 oz Can</t>
  </si>
  <si>
    <t>Water (Sparkling)
Rambler
Lemon Lime
12 oz Can</t>
  </si>
  <si>
    <t>Water (Sparkling)
Rambler
Original
12 oz Can</t>
  </si>
  <si>
    <t>RamblerGF12-500x250.png</t>
  </si>
  <si>
    <t>RamblerLL12-500x250.png</t>
  </si>
  <si>
    <t>RamblerGF12-Thumb.png</t>
  </si>
  <si>
    <t>RamblerLL12-Thumb.png</t>
  </si>
  <si>
    <t>RamblerOrg12-Thumb.png</t>
  </si>
  <si>
    <t>RamblerOrg12-500x250.png</t>
  </si>
  <si>
    <t>Cola
Strawberry Crush
12 oz can</t>
  </si>
  <si>
    <t>Energy Drink
Celcius
Cosmic Vibe
12 oz slim can</t>
  </si>
  <si>
    <t>StrwCrush12-500x250.png</t>
  </si>
  <si>
    <t>StrwCrush12-Thumb.png</t>
  </si>
  <si>
    <t>CelCosVibe-Thumb.png</t>
  </si>
  <si>
    <t>CelCosVibe-500x250.png</t>
  </si>
  <si>
    <t>Pick Three
Alfredo Slice</t>
  </si>
  <si>
    <t>Pick Three
Works Slice</t>
  </si>
  <si>
    <t>AlfredoGS-500x250.png</t>
  </si>
  <si>
    <t>AlfredoGS-Thumb.png</t>
  </si>
  <si>
    <t>WorksGS-Thumb.png</t>
  </si>
  <si>
    <t>WorksGS-500x250.png</t>
  </si>
  <si>
    <t>These update automatically…. As long as your filenames match those shown to the right.</t>
  </si>
  <si>
    <t>LTO - UPDATES AUTOMATICALLY</t>
  </si>
  <si>
    <t>Limited Time Offer</t>
  </si>
  <si>
    <t>Limited Time Offer
(Click here to see item list)</t>
  </si>
  <si>
    <t>Ice Cream (Novelties)
Nestle's
Original Drumstick</t>
  </si>
  <si>
    <t>Ice Cream (Novelties)
Nestle's
Wonka Orange Push Up</t>
  </si>
  <si>
    <t>Ice Cream (Novelties)
Popsicle
Rainbow Stacked Pop</t>
  </si>
  <si>
    <t>OreoSand-500x250.png</t>
  </si>
  <si>
    <t>OreoSand-Thumb.png</t>
  </si>
  <si>
    <t>OrgDrumstick-500x250.png</t>
  </si>
  <si>
    <t>OrgDrumstick-Thumb.png</t>
  </si>
  <si>
    <t>RainbowPop-500x250.png</t>
  </si>
  <si>
    <t>RainbowPop-Thumb.png</t>
  </si>
  <si>
    <t>WonkaOOPush-500x250.png</t>
  </si>
  <si>
    <t>WonkaOOPush-Thumb.png</t>
  </si>
  <si>
    <t>Pick Three
2-Topping Slice</t>
  </si>
  <si>
    <t>2-TopGS-500x250.png</t>
  </si>
  <si>
    <t>2-TopGS-Thumb.png</t>
  </si>
  <si>
    <t>Karbach
Free &amp; Easy IPA
Can (12 oz)</t>
  </si>
  <si>
    <t>FEasyIPA-500x250.png</t>
  </si>
  <si>
    <t>FEasyIPA-Thumb.png</t>
  </si>
  <si>
    <t>SpiderPop-Thumb.png</t>
  </si>
  <si>
    <t>Ice Cream (Novelties)
Popsicle
Spiderman Ice Cream Bar</t>
  </si>
  <si>
    <t>SpiderPop-500x250.png</t>
  </si>
  <si>
    <t>GHCrsBar-Thumb.png</t>
  </si>
  <si>
    <t>GHCrsBar-500x250.png</t>
  </si>
  <si>
    <t>Ice Cream (Novelties)
Good Humor
Creamsicle Bar</t>
  </si>
  <si>
    <t>Ice Cream (Novelties)
Nestle's
Oreo Ice Cream Sandwich</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</si>
</sst>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64" formatCode="0.0"/>
    <numFmt numFmtId="165" formatCode="&quot;(&quot;m/d/yy&quot;)&quot;"/>
  </numFmts>
  <fonts count="44" x14ac:knownFonts="1">
    <font>
      <sz val="10"/>
      <color theme="1"/>
      <name val="ARIAL"/>
      <family val="2"/>
    </font>
    <font>
      <sz val="12"/>
      <color theme="1"/>
      <name val="Helvetica"/>
      <family val="2"/>
    </font>
    <font>
      <sz val="12"/>
      <color theme="1"/>
      <name val="Helvetica"/>
      <family val="2"/>
    </font>
    <font>
      <sz val="12"/>
      <color theme="1"/>
      <name val="Helvetica"/>
      <family val="2"/>
    </font>
    <font>
      <sz val="12"/>
      <color theme="1"/>
      <name val="Helvetica"/>
      <family val="2"/>
    </font>
    <font>
      <sz val="12"/>
      <color theme="1"/>
      <name val="Helvetica"/>
      <family val="2"/>
    </font>
    <font>
      <sz val="12"/>
      <color theme="1"/>
      <name val="Calibri"/>
      <family val="2"/>
      <scheme val="minor"/>
    </font>
    <font>
      <sz val="14"/>
      <color theme="0"/>
      <name val="Calibri"/>
      <family val="2"/>
      <scheme val="minor"/>
    </font>
    <font>
      <sz val="12"/>
      <color rgb="FF9C5700"/>
      <name val="Calibri"/>
      <family val="2"/>
      <scheme val="minor"/>
    </font>
    <font>
      <sz val="11"/>
      <color theme="1"/>
      <name val="Calibri"/>
      <family val="2"/>
      <scheme val="minor"/>
    </font>
    <font>
      <sz val="12"/>
      <color theme="0"/>
      <name val="Calibri"/>
      <family val="2"/>
      <scheme val="minor"/>
    </font>
    <font>
      <sz val="11"/>
      <color theme="0"/>
      <name val="Calibri"/>
      <family val="2"/>
      <scheme val="minor"/>
    </font>
    <font>
      <sz val="14"/>
      <color theme="1"/>
      <name val="Calibri"/>
      <family val="2"/>
      <scheme val="minor"/>
    </font>
    <font>
      <b/>
      <sz val="22"/>
      <color theme="0"/>
      <name val="Calibri"/>
      <family val="2"/>
      <scheme val="minor"/>
    </font>
    <font>
      <sz val="8"/>
      <name val="Calibri"/>
      <family val="2"/>
      <scheme val="minor"/>
    </font>
    <font>
      <sz val="12"/>
      <color theme="1"/>
      <name val="Arial"/>
      <family val="2"/>
    </font>
    <font>
      <sz val="8"/>
      <name val="ARIAL"/>
      <family val="2"/>
    </font>
    <font>
      <sz val="14"/>
      <color theme="1"/>
      <name val="Arial"/>
      <family val="2"/>
    </font>
    <font>
      <u/>
      <sz val="14"/>
      <color theme="10"/>
      <name val="Arial"/>
      <family val="2"/>
    </font>
    <font>
      <b/>
      <sz val="14"/>
      <color rgb="FF5D2787"/>
      <name val="Arial"/>
      <family val="2"/>
    </font>
    <font>
      <b/>
      <sz val="14"/>
      <color theme="0"/>
      <name val="Arial"/>
      <family val="2"/>
    </font>
    <font>
      <sz val="14"/>
      <color rgb="FF000000"/>
      <name val="ARIAL"/>
      <family val="2"/>
    </font>
    <font>
      <b/>
      <sz val="14"/>
      <color rgb="FF8B0001"/>
      <name val="Arial"/>
      <family val="2"/>
    </font>
    <font>
      <b/>
      <sz val="14"/>
      <color theme="1"/>
      <name val="Arial"/>
      <family val="2"/>
    </font>
    <font>
      <b/>
      <sz val="28"/>
      <color theme="0"/>
      <name val="Arial"/>
      <family val="2"/>
    </font>
    <font>
      <b/>
      <u/>
      <sz val="14"/>
      <color rgb="FF5D2787"/>
      <name val="Arial"/>
      <family val="2"/>
    </font>
    <font>
      <b/>
      <u/>
      <sz val="14"/>
      <color theme="10"/>
      <name val="Arial"/>
      <family val="2"/>
    </font>
    <font>
      <b/>
      <sz val="12"/>
      <color theme="1"/>
      <name val="ARIAL"/>
      <family val="2"/>
    </font>
    <font>
      <b/>
      <sz val="14"/>
      <color theme="4" tint="-0.499984740745262"/>
      <name val="Arial"/>
      <family val="2"/>
    </font>
    <font>
      <b/>
      <u/>
      <sz val="14"/>
      <color theme="4" tint="-0.499984740745262"/>
      <name val="Arial"/>
      <family val="2"/>
    </font>
    <font>
      <b/>
      <i/>
      <sz val="12"/>
      <color theme="1"/>
      <name val="ARIAL"/>
      <family val="2"/>
    </font>
    <font>
      <b/>
      <u/>
      <sz val="14"/>
      <color rgb="FF8B0001"/>
      <name val="Arial"/>
      <family val="2"/>
    </font>
    <font>
      <sz val="14"/>
      <color theme="0"/>
      <name val="Arial"/>
      <family val="2"/>
    </font>
    <font>
      <b/>
      <i/>
      <sz val="14"/>
      <color theme="1"/>
      <name val="Arial"/>
      <family val="2"/>
    </font>
    <font>
      <b/>
      <sz val="14"/>
      <color theme="1" tint="0.499984740745262"/>
      <name val="Arial"/>
      <family val="2"/>
    </font>
    <font>
      <sz val="14"/>
      <color theme="1" tint="0.499984740745262"/>
      <name val="Arial"/>
      <family val="2"/>
    </font>
    <font>
      <sz val="12"/>
      <color theme="1" tint="0.499984740745262"/>
      <name val="Helvetica"/>
      <family val="2"/>
    </font>
    <font>
      <sz val="12"/>
      <color theme="1" tint="0.499984740745262"/>
      <name val="Arial"/>
      <family val="2"/>
    </font>
    <font>
      <b/>
      <sz val="12"/>
      <color rgb="FF5D2787"/>
      <name val="Arial"/>
      <family val="2"/>
    </font>
    <font>
      <sz val="12"/>
      <color theme="0"/>
      <name val="Helvetica"/>
      <family val="2"/>
    </font>
    <font>
      <sz val="12"/>
      <color rgb="FF000000"/>
      <name val="Helvetica"/>
      <family val="2"/>
    </font>
    <font>
      <b/>
      <sz val="14"/>
      <color theme="0"/>
      <name val="Helvetica"/>
      <family val="2"/>
    </font>
    <font>
      <b/>
      <sz val="14"/>
      <color rgb="FF000000"/>
      <name val="ARIAL"/>
      <family val="2"/>
    </font>
    <font>
      <b/>
      <sz val="14"/>
      <color rgb="FF00B0F0"/>
      <name val="Arial"/>
      <family val="2"/>
    </font>
  </fonts>
  <fills count="24">
    <fill>
      <patternFill patternType="none"/>
    </fill>
    <fill>
      <patternFill patternType="gray125"/>
    </fill>
    <fill>
      <patternFill patternType="solid">
        <fgColor rgb="FF92D050"/>
        <bgColor indexed="64"/>
      </patternFill>
    </fill>
    <fill>
      <patternFill patternType="solid">
        <fgColor theme="8" tint="0.59999389629810485"/>
        <bgColor indexed="65"/>
      </patternFill>
    </fill>
    <fill>
      <patternFill patternType="solid">
        <fgColor theme="9" tint="0.79998168889431442"/>
        <bgColor indexed="65"/>
      </patternFill>
    </fill>
    <fill>
      <patternFill patternType="solid">
        <fgColor rgb="FFD9AAFF"/>
      </patternFill>
    </fill>
    <fill>
      <patternFill patternType="solid">
        <fgColor theme="7" tint="0.59996337778862885"/>
        <bgColor indexed="65"/>
      </patternFill>
    </fill>
    <fill>
      <patternFill patternType="solid">
        <fgColor rgb="FF77EADD"/>
        <bgColor indexed="64"/>
      </patternFill>
    </fill>
    <fill>
      <patternFill patternType="solid">
        <fgColor rgb="FFFFA885"/>
        <bgColor indexed="64"/>
      </patternFill>
    </fill>
    <fill>
      <patternFill patternType="solid">
        <fgColor theme="8" tint="-0.24994659260841701"/>
        <bgColor indexed="65"/>
      </patternFill>
    </fill>
    <fill>
      <patternFill patternType="solid">
        <fgColor theme="9" tint="-0.249977111117893"/>
        <bgColor indexed="64"/>
      </patternFill>
    </fill>
    <fill>
      <patternFill patternType="solid">
        <fgColor rgb="FFFFD6D4"/>
      </patternFill>
    </fill>
    <fill>
      <patternFill patternType="solid">
        <fgColor rgb="FFEEDFFF"/>
      </patternFill>
    </fill>
    <fill>
      <patternFill patternType="solid">
        <fgColor rgb="FFFF0000"/>
        <bgColor indexed="64"/>
      </patternFill>
    </fill>
    <fill>
      <patternFill patternType="solid">
        <fgColor theme="1"/>
        <bgColor indexed="64"/>
      </patternFill>
    </fill>
    <fill>
      <patternFill patternType="solid">
        <fgColor rgb="FFFFFF00"/>
      </patternFill>
    </fill>
    <fill>
      <patternFill patternType="solid">
        <fgColor rgb="FF78B642"/>
      </patternFill>
    </fill>
    <fill>
      <patternFill patternType="solid">
        <fgColor theme="0" tint="-0.34998626667073579"/>
        <bgColor indexed="65"/>
      </patternFill>
    </fill>
    <fill>
      <patternFill patternType="solid">
        <fgColor theme="4" tint="0.79998168889431442"/>
        <bgColor indexed="65"/>
      </patternFill>
    </fill>
    <fill>
      <patternFill patternType="solid">
        <fgColor rgb="FF00FF1C"/>
      </patternFill>
    </fill>
    <fill>
      <patternFill patternType="solid">
        <fgColor theme="0"/>
        <bgColor indexed="64"/>
      </patternFill>
    </fill>
    <fill>
      <patternFill patternType="solid">
        <fgColor rgb="FFF26829"/>
      </patternFill>
    </fill>
    <fill>
      <patternFill patternType="solid">
        <fgColor rgb="FF0070C0"/>
        <bgColor indexed="64"/>
      </patternFill>
    </fill>
    <fill>
      <patternFill patternType="solid">
        <fgColor theme="8" tint="0.79998168889431442"/>
        <bgColor indexed="64"/>
      </patternFill>
    </fill>
  </fills>
  <borders count="45">
    <border>
      <left/>
      <right/>
      <top/>
      <bottom/>
      <diagonal/>
    </border>
    <border>
      <left style="thin">
        <color indexed="64"/>
      </left>
      <right style="thin">
        <color indexed="64"/>
      </right>
      <top style="thin">
        <color indexed="64"/>
      </top>
      <bottom style="thin">
        <color indexed="64"/>
      </bottom>
      <diagonal/>
    </border>
    <border>
      <left style="thin">
        <color theme="1"/>
      </left>
      <right style="thin">
        <color theme="1"/>
      </right>
      <top style="thin">
        <color theme="1"/>
      </top>
      <bottom style="thin">
        <color theme="1"/>
      </bottom>
      <diagonal/>
    </border>
    <border>
      <left style="thin">
        <color theme="1"/>
      </left>
      <right style="thin">
        <color theme="1"/>
      </right>
      <top/>
      <bottom style="thin">
        <color theme="1"/>
      </bottom>
      <diagonal/>
    </border>
    <border>
      <left style="thin">
        <color indexed="64"/>
      </left>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medium">
        <color theme="9" tint="-0.499984740745262"/>
      </left>
      <right style="medium">
        <color theme="9" tint="-0.499984740745262"/>
      </right>
      <top/>
      <bottom style="medium">
        <color theme="9" tint="-0.499984740745262"/>
      </bottom>
      <diagonal/>
    </border>
    <border>
      <left style="thin">
        <color theme="1"/>
      </left>
      <right/>
      <top style="thin">
        <color theme="1"/>
      </top>
      <bottom style="thin">
        <color theme="1"/>
      </bottom>
      <diagonal/>
    </border>
    <border>
      <left/>
      <right style="thin">
        <color theme="1"/>
      </right>
      <top style="thin">
        <color theme="1"/>
      </top>
      <bottom style="thin">
        <color theme="1"/>
      </bottom>
      <diagonal/>
    </border>
    <border>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style="thin">
        <color indexed="64"/>
      </left>
      <right/>
      <top/>
      <bottom/>
      <diagonal/>
    </border>
    <border>
      <left style="thin">
        <color indexed="64"/>
      </left>
      <right style="thin">
        <color indexed="64"/>
      </right>
      <top style="thin">
        <color indexed="64"/>
      </top>
      <bottom/>
      <diagonal/>
    </border>
    <border>
      <left style="thin">
        <color theme="1"/>
      </left>
      <right style="thin">
        <color indexed="64"/>
      </right>
      <top/>
      <bottom/>
      <diagonal/>
    </border>
    <border>
      <left style="thin">
        <color theme="1"/>
      </left>
      <right/>
      <top/>
      <bottom/>
      <diagonal/>
    </border>
    <border>
      <left/>
      <right style="thin">
        <color indexed="64"/>
      </right>
      <top/>
      <bottom/>
      <diagonal/>
    </border>
    <border>
      <left style="thin">
        <color theme="1"/>
      </left>
      <right/>
      <top/>
      <bottom style="thin">
        <color theme="1"/>
      </bottom>
      <diagonal/>
    </border>
    <border>
      <left/>
      <right style="thin">
        <color indexed="64"/>
      </right>
      <top style="thin">
        <color indexed="64"/>
      </top>
      <bottom/>
      <diagonal/>
    </border>
    <border>
      <left style="thin">
        <color indexed="64"/>
      </left>
      <right style="thin">
        <color indexed="64"/>
      </right>
      <top/>
      <bottom/>
      <diagonal/>
    </border>
    <border>
      <left/>
      <right style="thin">
        <color indexed="64"/>
      </right>
      <top style="thin">
        <color theme="1"/>
      </top>
      <bottom style="thin">
        <color theme="1"/>
      </bottom>
      <diagonal/>
    </border>
    <border>
      <left style="thin">
        <color indexed="64"/>
      </left>
      <right style="thin">
        <color indexed="64"/>
      </right>
      <top/>
      <bottom style="thin">
        <color indexed="64"/>
      </bottom>
      <diagonal/>
    </border>
    <border>
      <left style="thin">
        <color theme="0" tint="-0.34998626667073579"/>
      </left>
      <right style="thin">
        <color theme="0" tint="-0.34998626667073579"/>
      </right>
      <top/>
      <bottom/>
      <diagonal/>
    </border>
    <border>
      <left/>
      <right/>
      <top/>
      <bottom style="thin">
        <color indexed="64"/>
      </bottom>
      <diagonal/>
    </border>
    <border>
      <left style="thin">
        <color theme="1"/>
      </left>
      <right/>
      <top style="thin">
        <color theme="1"/>
      </top>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medium">
        <color theme="1"/>
      </left>
      <right/>
      <top style="medium">
        <color theme="1"/>
      </top>
      <bottom style="thin">
        <color indexed="64"/>
      </bottom>
      <diagonal/>
    </border>
    <border>
      <left/>
      <right style="medium">
        <color theme="1"/>
      </right>
      <top style="medium">
        <color theme="1"/>
      </top>
      <bottom style="thin">
        <color indexed="64"/>
      </bottom>
      <diagonal/>
    </border>
    <border>
      <left style="medium">
        <color theme="1"/>
      </left>
      <right/>
      <top/>
      <bottom style="medium">
        <color theme="1"/>
      </bottom>
      <diagonal/>
    </border>
    <border>
      <left/>
      <right style="medium">
        <color theme="1"/>
      </right>
      <top/>
      <bottom style="medium">
        <color theme="1"/>
      </bottom>
      <diagonal/>
    </border>
    <border>
      <left style="medium">
        <color theme="1"/>
      </left>
      <right/>
      <top style="medium">
        <color theme="1"/>
      </top>
      <bottom/>
      <diagonal/>
    </border>
    <border>
      <left/>
      <right style="medium">
        <color theme="1"/>
      </right>
      <top style="medium">
        <color theme="1"/>
      </top>
      <bottom/>
      <diagonal/>
    </border>
    <border>
      <left/>
      <right style="thin">
        <color theme="1"/>
      </right>
      <top/>
      <bottom style="thin">
        <color theme="1"/>
      </bottom>
      <diagonal/>
    </border>
    <border>
      <left/>
      <right style="thin">
        <color theme="1"/>
      </right>
      <top style="thin">
        <color theme="1"/>
      </top>
      <bottom/>
      <diagonal/>
    </border>
    <border>
      <left style="medium">
        <color theme="1"/>
      </left>
      <right style="thin">
        <color theme="1"/>
      </right>
      <top style="thin">
        <color theme="1"/>
      </top>
      <bottom style="thin">
        <color theme="1"/>
      </bottom>
      <diagonal/>
    </border>
    <border>
      <left style="thin">
        <color theme="1"/>
      </left>
      <right style="medium">
        <color theme="1"/>
      </right>
      <top style="thin">
        <color theme="1"/>
      </top>
      <bottom style="thin">
        <color theme="1"/>
      </bottom>
      <diagonal/>
    </border>
    <border>
      <left style="medium">
        <color theme="1"/>
      </left>
      <right style="thin">
        <color theme="1"/>
      </right>
      <top style="thin">
        <color theme="1"/>
      </top>
      <bottom style="medium">
        <color theme="1"/>
      </bottom>
      <diagonal/>
    </border>
    <border>
      <left style="thin">
        <color theme="1"/>
      </left>
      <right style="medium">
        <color theme="1"/>
      </right>
      <top style="thin">
        <color theme="1"/>
      </top>
      <bottom style="medium">
        <color theme="1"/>
      </bottom>
      <diagonal/>
    </border>
    <border>
      <left style="medium">
        <color theme="1"/>
      </left>
      <right style="thin">
        <color theme="1"/>
      </right>
      <top style="medium">
        <color theme="1"/>
      </top>
      <bottom style="thin">
        <color theme="1"/>
      </bottom>
      <diagonal/>
    </border>
    <border>
      <left style="thin">
        <color theme="1"/>
      </left>
      <right style="medium">
        <color theme="1"/>
      </right>
      <top style="medium">
        <color theme="1"/>
      </top>
      <bottom style="thin">
        <color theme="1"/>
      </bottom>
      <diagonal/>
    </border>
    <border>
      <left style="thin">
        <color rgb="FF000000"/>
      </left>
      <right/>
      <top/>
      <bottom style="thin">
        <color rgb="FF000000"/>
      </bottom>
      <diagonal/>
    </border>
  </borders>
  <cellStyleXfs count="33">
    <xf numFmtId="0" fontId="0" fillId="0" borderId="0" applyBorder="0">
      <alignment vertical="center" wrapText="1"/>
    </xf>
    <xf numFmtId="0" fontId="18" fillId="0" borderId="0" applyNumberFormat="0" applyFill="0" applyBorder="0" applyAlignment="0" applyProtection="0"/>
    <xf numFmtId="0" fontId="15" fillId="4" borderId="0" applyNumberFormat="0" applyBorder="0" applyAlignment="0" applyProtection="0"/>
    <xf numFmtId="0" fontId="6" fillId="5" borderId="0" applyNumberFormat="0" applyFont="0" applyBorder="0" applyAlignment="0" applyProtection="0">
      <alignment horizontal="left" wrapText="1"/>
    </xf>
    <xf numFmtId="0" fontId="6" fillId="3" borderId="0">
      <alignment horizontal="left" wrapText="1"/>
    </xf>
    <xf numFmtId="0" fontId="8" fillId="6" borderId="0" applyNumberFormat="0" applyFont="0" applyBorder="0" applyAlignment="0" applyProtection="0">
      <alignment horizontal="left" wrapText="1"/>
    </xf>
    <xf numFmtId="0" fontId="6" fillId="7" borderId="0">
      <alignment horizontal="left" wrapText="1"/>
    </xf>
    <xf numFmtId="0" fontId="6" fillId="8" borderId="0" applyNumberFormat="0" applyFont="0" applyBorder="0" applyAlignment="0" applyProtection="0">
      <alignment horizontal="left" wrapText="1"/>
    </xf>
    <xf numFmtId="0" fontId="9" fillId="2" borderId="0" applyNumberFormat="0" applyFont="0" applyBorder="0" applyAlignment="0" applyProtection="0">
      <alignment horizontal="left" wrapText="1"/>
    </xf>
    <xf numFmtId="0" fontId="10" fillId="9" borderId="0" applyNumberFormat="0" applyBorder="0" applyAlignment="0" applyProtection="0">
      <alignment horizontal="left" wrapText="1"/>
    </xf>
    <xf numFmtId="0" fontId="11" fillId="10" borderId="0" applyNumberFormat="0" applyBorder="0" applyAlignment="0" applyProtection="0">
      <alignment horizontal="left" wrapText="1"/>
    </xf>
    <xf numFmtId="0" fontId="22" fillId="11" borderId="1" applyNumberFormat="0">
      <alignment horizontal="center" vertical="center" wrapText="1"/>
    </xf>
    <xf numFmtId="0" fontId="17" fillId="0" borderId="1" applyNumberFormat="0">
      <alignment horizontal="center" vertical="center"/>
    </xf>
    <xf numFmtId="0" fontId="23" fillId="0" borderId="2" applyNumberFormat="0">
      <alignment horizontal="right" vertical="center" wrapText="1" indent="1"/>
      <protection locked="0"/>
    </xf>
    <xf numFmtId="0" fontId="19" fillId="12" borderId="1" applyNumberFormat="0">
      <alignment horizontal="center" vertical="center" wrapText="1"/>
    </xf>
    <xf numFmtId="0" fontId="23" fillId="0" borderId="1" applyNumberFormat="0">
      <alignment horizontal="right" vertical="center" wrapText="1" indent="1"/>
    </xf>
    <xf numFmtId="0" fontId="26" fillId="0" borderId="2" applyNumberFormat="0">
      <alignment horizontal="right" vertical="center" wrapText="1" indent="1"/>
      <protection locked="0"/>
    </xf>
    <xf numFmtId="0" fontId="17" fillId="15" borderId="2" applyNumberFormat="0" applyProtection="0">
      <alignment horizontal="center" vertical="center" wrapText="1"/>
    </xf>
    <xf numFmtId="0" fontId="17" fillId="0" borderId="1" applyNumberFormat="0">
      <alignment horizontal="center" vertical="center" wrapText="1"/>
      <protection locked="0"/>
    </xf>
    <xf numFmtId="0" fontId="24" fillId="16" borderId="0">
      <alignment horizontal="center" vertical="center"/>
      <protection locked="0"/>
    </xf>
    <xf numFmtId="0" fontId="17" fillId="17" borderId="1" applyNumberFormat="0">
      <alignment horizontal="center" vertical="center" wrapText="1"/>
    </xf>
    <xf numFmtId="0" fontId="25" fillId="12" borderId="1" applyNumberFormat="0">
      <alignment horizontal="right" vertical="center" wrapText="1" indent="1"/>
    </xf>
    <xf numFmtId="0" fontId="19" fillId="12" borderId="1" applyNumberFormat="0">
      <alignment horizontal="right" vertical="center" wrapText="1" indent="1"/>
    </xf>
    <xf numFmtId="0" fontId="22" fillId="11" borderId="1" applyNumberFormat="0">
      <alignment horizontal="right" vertical="center" wrapText="1" indent="1"/>
    </xf>
    <xf numFmtId="0" fontId="15" fillId="0" borderId="1" applyNumberFormat="0">
      <alignment horizontal="left" vertical="center" wrapText="1" indent="1"/>
      <protection locked="0"/>
    </xf>
    <xf numFmtId="0" fontId="17" fillId="19" borderId="2">
      <alignment horizontal="center" vertical="center" wrapText="1"/>
    </xf>
    <xf numFmtId="0" fontId="29" fillId="18" borderId="1" applyNumberFormat="0">
      <alignment horizontal="right" vertical="center" wrapText="1" indent="1"/>
    </xf>
    <xf numFmtId="0" fontId="28" fillId="18" borderId="1" applyNumberFormat="0">
      <alignment horizontal="center" vertical="center" wrapText="1"/>
    </xf>
    <xf numFmtId="0" fontId="31" fillId="11" borderId="1" applyNumberFormat="0">
      <alignment horizontal="right" vertical="center" wrapText="1" indent="1"/>
    </xf>
    <xf numFmtId="0" fontId="28" fillId="18" borderId="1" applyNumberFormat="0">
      <alignment horizontal="right" vertical="center" wrapText="1" indent="1"/>
    </xf>
    <xf numFmtId="0" fontId="17" fillId="0" borderId="1">
      <alignment horizontal="left" vertical="center" wrapText="1" indent="1"/>
      <protection locked="0"/>
    </xf>
    <xf numFmtId="0" fontId="24" fillId="21" borderId="0">
      <alignment horizontal="center" vertical="center"/>
      <protection locked="0"/>
    </xf>
    <xf numFmtId="0" fontId="43" fillId="23" borderId="1">
      <alignment horizontal="center" vertical="center" wrapText="1"/>
    </xf>
  </cellStyleXfs>
  <cellXfs count="169">
    <xf numFmtId="0" fontId="0" fillId="0" borderId="0" xfId="0">
      <alignment vertical="center" wrapText="1"/>
    </xf>
    <xf numFmtId="0" fontId="18" fillId="0" borderId="0" xfId="1"/>
    <xf numFmtId="0" fontId="0" fillId="0" borderId="0" xfId="0" applyProtection="1">
      <alignment vertical="center" wrapText="1"/>
      <protection locked="0"/>
    </xf>
    <xf numFmtId="0" fontId="7" fillId="0" borderId="0" xfId="0" applyFont="1" applyAlignment="1" applyProtection="1">
      <alignment vertical="center"/>
      <protection locked="0"/>
    </xf>
    <xf numFmtId="0" fontId="22" fillId="11" borderId="1" xfId="11">
      <alignment horizontal="center" vertical="center" wrapText="1"/>
    </xf>
    <xf numFmtId="0" fontId="17" fillId="0" borderId="1" xfId="12">
      <alignment horizontal="center" vertical="center"/>
    </xf>
    <xf numFmtId="0" fontId="0" fillId="0" borderId="0" xfId="0" applyAlignment="1" applyProtection="1">
      <alignment horizontal="right"/>
      <protection locked="0"/>
    </xf>
    <xf numFmtId="0" fontId="17" fillId="0" borderId="0" xfId="12" applyBorder="1" applyAlignment="1">
      <alignment horizontal="center" vertical="center" wrapText="1"/>
    </xf>
    <xf numFmtId="0" fontId="12" fillId="0" borderId="0" xfId="0" applyFont="1" applyBorder="1" applyAlignment="1" applyProtection="1">
      <alignment horizontal="center" vertical="center"/>
      <protection locked="0"/>
    </xf>
    <xf numFmtId="0" fontId="0" fillId="0" borderId="0" xfId="0" applyAlignment="1">
      <alignment vertical="distributed"/>
    </xf>
    <xf numFmtId="0" fontId="18" fillId="0" borderId="0" xfId="1" applyBorder="1" applyAlignment="1" applyProtection="1">
      <alignment horizontal="center" vertical="center"/>
      <protection locked="0"/>
    </xf>
    <xf numFmtId="0" fontId="7" fillId="0" borderId="0" xfId="0" applyFont="1" applyAlignment="1" applyProtection="1">
      <alignment vertical="top"/>
      <protection locked="0"/>
    </xf>
    <xf numFmtId="14" fontId="17" fillId="0" borderId="1" xfId="12" applyNumberFormat="1">
      <alignment horizontal="center" vertical="center"/>
    </xf>
    <xf numFmtId="0" fontId="0" fillId="0" borderId="0" xfId="0" applyAlignment="1" applyProtection="1">
      <alignment horizontal="center" vertical="center" wrapText="1"/>
      <protection locked="0"/>
    </xf>
    <xf numFmtId="14" fontId="17" fillId="0" borderId="5" xfId="12" applyNumberFormat="1" applyBorder="1">
      <alignment horizontal="center" vertical="center"/>
    </xf>
    <xf numFmtId="14" fontId="17" fillId="0" borderId="4" xfId="12" applyNumberFormat="1" applyBorder="1">
      <alignment horizontal="center" vertical="center"/>
    </xf>
    <xf numFmtId="0" fontId="20" fillId="14" borderId="7" xfId="0" applyFont="1" applyFill="1" applyBorder="1" applyAlignment="1">
      <alignment horizontal="center" vertical="center"/>
    </xf>
    <xf numFmtId="0" fontId="20" fillId="14" borderId="7" xfId="0" applyFont="1" applyFill="1" applyBorder="1" applyAlignment="1">
      <alignment horizontal="center" vertical="center" wrapText="1"/>
    </xf>
    <xf numFmtId="0" fontId="17" fillId="0" borderId="14" xfId="12" applyBorder="1">
      <alignment horizontal="center" vertical="center"/>
    </xf>
    <xf numFmtId="14" fontId="17" fillId="0" borderId="14" xfId="12" applyNumberFormat="1" applyBorder="1">
      <alignment horizontal="center" vertical="center"/>
    </xf>
    <xf numFmtId="14" fontId="21" fillId="0" borderId="1" xfId="0" applyNumberFormat="1" applyFont="1" applyBorder="1" applyAlignment="1">
      <alignment horizontal="center" vertical="center"/>
    </xf>
    <xf numFmtId="0" fontId="23" fillId="0" borderId="2" xfId="13">
      <alignment horizontal="right" vertical="center" wrapText="1" indent="1"/>
      <protection locked="0"/>
    </xf>
    <xf numFmtId="0" fontId="23" fillId="0" borderId="9" xfId="13" applyBorder="1">
      <alignment horizontal="right" vertical="center" wrapText="1" indent="1"/>
      <protection locked="0"/>
    </xf>
    <xf numFmtId="0" fontId="23" fillId="0" borderId="3" xfId="13" applyBorder="1">
      <alignment horizontal="right" vertical="center" wrapText="1" indent="1"/>
      <protection locked="0"/>
    </xf>
    <xf numFmtId="0" fontId="0" fillId="0" borderId="0" xfId="0" applyAlignment="1">
      <alignment vertical="center"/>
    </xf>
    <xf numFmtId="0" fontId="17" fillId="0" borderId="8" xfId="12" applyBorder="1" applyAlignment="1">
      <alignment horizontal="center" vertical="center" wrapText="1"/>
    </xf>
    <xf numFmtId="0" fontId="19" fillId="12" borderId="1" xfId="14">
      <alignment horizontal="center" vertical="center" wrapText="1"/>
    </xf>
    <xf numFmtId="0" fontId="23" fillId="0" borderId="18" xfId="13" applyBorder="1">
      <alignment horizontal="right" vertical="center" wrapText="1" indent="1"/>
      <protection locked="0"/>
    </xf>
    <xf numFmtId="14" fontId="17" fillId="0" borderId="1" xfId="12" applyNumberFormat="1" applyProtection="1">
      <alignment horizontal="center" vertical="center"/>
      <protection locked="0"/>
    </xf>
    <xf numFmtId="0" fontId="7" fillId="0" borderId="0" xfId="0" applyFont="1" applyAlignment="1" applyProtection="1">
      <alignment horizontal="center" vertical="center"/>
      <protection locked="0"/>
    </xf>
    <xf numFmtId="0" fontId="17" fillId="17" borderId="1" xfId="20">
      <alignment horizontal="center" vertical="center" wrapText="1"/>
    </xf>
    <xf numFmtId="0" fontId="17" fillId="17" borderId="1" xfId="20" applyAlignment="1">
      <alignment horizontal="center" wrapText="1"/>
    </xf>
    <xf numFmtId="0" fontId="17" fillId="17" borderId="1" xfId="20" applyAlignment="1">
      <alignment horizontal="center" vertical="center"/>
    </xf>
    <xf numFmtId="0" fontId="23" fillId="0" borderId="21" xfId="13" applyBorder="1">
      <alignment horizontal="right" vertical="center" wrapText="1" indent="1"/>
      <protection locked="0"/>
    </xf>
    <xf numFmtId="14" fontId="19" fillId="12" borderId="1" xfId="14" applyNumberFormat="1">
      <alignment horizontal="center" vertical="center" wrapText="1"/>
    </xf>
    <xf numFmtId="0" fontId="23" fillId="0" borderId="1" xfId="13" applyBorder="1">
      <alignment horizontal="right" vertical="center" wrapText="1" indent="1"/>
      <protection locked="0"/>
    </xf>
    <xf numFmtId="0" fontId="15" fillId="0" borderId="0" xfId="0" applyFont="1" applyProtection="1">
      <alignment vertical="center" wrapText="1"/>
      <protection locked="0"/>
    </xf>
    <xf numFmtId="0" fontId="0" fillId="0" borderId="0" xfId="0" applyAlignment="1" applyProtection="1">
      <alignment horizontal="right" vertical="center" wrapText="1"/>
      <protection locked="0"/>
    </xf>
    <xf numFmtId="0" fontId="0" fillId="0" borderId="0" xfId="0" applyAlignment="1" applyProtection="1">
      <alignment vertical="center"/>
      <protection locked="0"/>
    </xf>
    <xf numFmtId="0" fontId="25" fillId="12" borderId="1" xfId="21">
      <alignment horizontal="right" vertical="center" wrapText="1" indent="1"/>
    </xf>
    <xf numFmtId="0" fontId="29" fillId="18" borderId="1" xfId="26">
      <alignment horizontal="right" vertical="center" wrapText="1" indent="1"/>
    </xf>
    <xf numFmtId="0" fontId="28" fillId="18" borderId="1" xfId="27">
      <alignment horizontal="center" vertical="center" wrapText="1"/>
    </xf>
    <xf numFmtId="0" fontId="31" fillId="11" borderId="1" xfId="28">
      <alignment horizontal="right" vertical="center" wrapText="1" indent="1"/>
    </xf>
    <xf numFmtId="0" fontId="0" fillId="0" borderId="0" xfId="0" applyBorder="1">
      <alignment vertical="center" wrapText="1"/>
    </xf>
    <xf numFmtId="0" fontId="20" fillId="14" borderId="2" xfId="0" applyFont="1" applyFill="1" applyBorder="1" applyAlignment="1" applyProtection="1">
      <alignment horizontal="right" vertical="center" wrapText="1"/>
      <protection locked="0"/>
    </xf>
    <xf numFmtId="0" fontId="17" fillId="0" borderId="22" xfId="12" applyBorder="1">
      <alignment horizontal="center" vertical="center"/>
    </xf>
    <xf numFmtId="0" fontId="17" fillId="17" borderId="22" xfId="20" applyBorder="1" applyAlignment="1">
      <alignment horizontal="center" wrapText="1"/>
    </xf>
    <xf numFmtId="14" fontId="17" fillId="0" borderId="22" xfId="12" applyNumberFormat="1" applyBorder="1">
      <alignment horizontal="center" vertical="center"/>
    </xf>
    <xf numFmtId="0" fontId="32" fillId="14" borderId="15" xfId="0" applyFont="1" applyFill="1" applyBorder="1" applyAlignment="1">
      <alignment horizontal="right" vertical="center"/>
    </xf>
    <xf numFmtId="0" fontId="32" fillId="14" borderId="20" xfId="0" applyFont="1" applyFill="1" applyBorder="1" applyAlignment="1">
      <alignment horizontal="right" vertical="center"/>
    </xf>
    <xf numFmtId="0" fontId="32" fillId="14" borderId="13" xfId="0" applyFont="1" applyFill="1" applyBorder="1" applyAlignment="1">
      <alignment horizontal="right" vertical="center"/>
    </xf>
    <xf numFmtId="0" fontId="23" fillId="20" borderId="13" xfId="17" applyFont="1" applyFill="1" applyBorder="1" applyProtection="1">
      <alignment horizontal="center" vertical="center" wrapText="1"/>
      <protection locked="0"/>
    </xf>
    <xf numFmtId="0" fontId="23" fillId="20" borderId="17" xfId="17" applyFont="1" applyFill="1" applyBorder="1" applyProtection="1">
      <alignment horizontal="center" vertical="center" wrapText="1"/>
      <protection locked="0"/>
    </xf>
    <xf numFmtId="49" fontId="15" fillId="20" borderId="13" xfId="24" applyNumberFormat="1" applyFill="1" applyBorder="1" applyAlignment="1">
      <alignment horizontal="right" vertical="top" wrapText="1"/>
      <protection locked="0"/>
    </xf>
    <xf numFmtId="0" fontId="15" fillId="20" borderId="17" xfId="24" applyFill="1" applyBorder="1" applyAlignment="1">
      <alignment horizontal="left" vertical="top" wrapText="1"/>
      <protection locked="0"/>
    </xf>
    <xf numFmtId="49" fontId="15" fillId="20" borderId="5" xfId="24" applyNumberFormat="1" applyFill="1" applyBorder="1" applyAlignment="1">
      <alignment horizontal="right" vertical="top" wrapText="1"/>
      <protection locked="0"/>
    </xf>
    <xf numFmtId="0" fontId="15" fillId="20" borderId="6" xfId="24" applyFill="1" applyBorder="1" applyAlignment="1">
      <alignment horizontal="left" vertical="top" wrapText="1"/>
      <protection locked="0"/>
    </xf>
    <xf numFmtId="164" fontId="0" fillId="0" borderId="0" xfId="0" applyNumberFormat="1" applyBorder="1">
      <alignment vertical="center" wrapText="1"/>
    </xf>
    <xf numFmtId="164" fontId="0" fillId="0" borderId="0" xfId="0" applyNumberFormat="1">
      <alignment vertical="center" wrapText="1"/>
    </xf>
    <xf numFmtId="0" fontId="19" fillId="17" borderId="22" xfId="20" applyFont="1" applyBorder="1" applyAlignment="1">
      <alignment horizontal="center" vertical="center"/>
    </xf>
    <xf numFmtId="0" fontId="17" fillId="0" borderId="18" xfId="12" applyBorder="1" applyAlignment="1">
      <alignment horizontal="center" vertical="center" wrapText="1"/>
    </xf>
    <xf numFmtId="0" fontId="20" fillId="14" borderId="23" xfId="0" applyFont="1" applyFill="1" applyBorder="1" applyAlignment="1">
      <alignment horizontal="center" vertical="center"/>
    </xf>
    <xf numFmtId="0" fontId="20" fillId="14" borderId="23" xfId="0" applyFont="1" applyFill="1" applyBorder="1" applyAlignment="1">
      <alignment horizontal="center" vertical="center" wrapText="1"/>
    </xf>
    <xf numFmtId="0" fontId="26" fillId="20" borderId="2" xfId="16" applyFill="1">
      <alignment horizontal="right" vertical="center" wrapText="1" indent="1"/>
      <protection locked="0"/>
    </xf>
    <xf numFmtId="0" fontId="18" fillId="0" borderId="1" xfId="1" applyFill="1" applyBorder="1" applyAlignment="1" applyProtection="1">
      <alignment horizontal="center" vertical="center" wrapText="1"/>
      <protection locked="0"/>
    </xf>
    <xf numFmtId="0" fontId="26" fillId="0" borderId="3" xfId="1" applyFont="1" applyBorder="1" applyAlignment="1" applyProtection="1">
      <alignment horizontal="right" vertical="center" wrapText="1" indent="1"/>
      <protection locked="0"/>
    </xf>
    <xf numFmtId="0" fontId="34" fillId="14" borderId="2" xfId="0" applyFont="1" applyFill="1" applyBorder="1" applyAlignment="1" applyProtection="1">
      <alignment horizontal="right" vertical="center" wrapText="1"/>
      <protection locked="0"/>
    </xf>
    <xf numFmtId="0" fontId="35" fillId="14" borderId="1" xfId="0" applyFont="1" applyFill="1" applyBorder="1" applyAlignment="1">
      <alignment horizontal="right" vertical="center"/>
    </xf>
    <xf numFmtId="0" fontId="35" fillId="14" borderId="20" xfId="0" applyFont="1" applyFill="1" applyBorder="1" applyAlignment="1">
      <alignment horizontal="right" vertical="center"/>
    </xf>
    <xf numFmtId="0" fontId="36" fillId="14" borderId="12" xfId="0" applyFont="1" applyFill="1" applyBorder="1" applyAlignment="1">
      <alignment horizontal="right" vertical="center" wrapText="1"/>
    </xf>
    <xf numFmtId="0" fontId="36" fillId="14" borderId="17" xfId="0" applyFont="1" applyFill="1" applyBorder="1" applyAlignment="1">
      <alignment horizontal="right" vertical="center"/>
    </xf>
    <xf numFmtId="0" fontId="36" fillId="14" borderId="1" xfId="0" applyFont="1" applyFill="1" applyBorder="1" applyAlignment="1">
      <alignment horizontal="right" vertical="center"/>
    </xf>
    <xf numFmtId="0" fontId="36" fillId="14" borderId="1" xfId="0" applyFont="1" applyFill="1" applyBorder="1" applyAlignment="1">
      <alignment horizontal="center" vertical="center"/>
    </xf>
    <xf numFmtId="0" fontId="36" fillId="14" borderId="20" xfId="0" applyFont="1" applyFill="1" applyBorder="1" applyAlignment="1">
      <alignment horizontal="center" vertical="center"/>
    </xf>
    <xf numFmtId="0" fontId="35" fillId="14" borderId="0" xfId="0" applyFont="1" applyFill="1" applyAlignment="1">
      <alignment vertical="center"/>
    </xf>
    <xf numFmtId="0" fontId="35" fillId="14" borderId="0" xfId="0" applyFont="1" applyFill="1" applyAlignment="1" applyProtection="1">
      <alignment horizontal="right"/>
      <protection locked="0"/>
    </xf>
    <xf numFmtId="0" fontId="35" fillId="14" borderId="0" xfId="0" applyFont="1" applyFill="1" applyProtection="1">
      <alignment vertical="center" wrapText="1"/>
      <protection locked="0"/>
    </xf>
    <xf numFmtId="0" fontId="37" fillId="14" borderId="0" xfId="0" applyFont="1" applyFill="1" applyAlignment="1" applyProtection="1">
      <alignment horizontal="right" vertical="center"/>
      <protection locked="0"/>
    </xf>
    <xf numFmtId="0" fontId="37" fillId="14" borderId="0" xfId="0" applyFont="1" applyFill="1" applyAlignment="1" applyProtection="1">
      <alignment horizontal="right" vertical="center" wrapText="1"/>
      <protection locked="0"/>
    </xf>
    <xf numFmtId="0" fontId="35" fillId="14" borderId="16" xfId="0" applyFont="1" applyFill="1" applyBorder="1" applyAlignment="1">
      <alignment horizontal="right" vertical="center"/>
    </xf>
    <xf numFmtId="0" fontId="35" fillId="14" borderId="0" xfId="0" applyFont="1" applyFill="1" applyAlignment="1">
      <alignment horizontal="right" vertical="center"/>
    </xf>
    <xf numFmtId="0" fontId="35" fillId="14" borderId="15" xfId="0" applyFont="1" applyFill="1" applyBorder="1" applyAlignment="1">
      <alignment horizontal="right" vertical="center"/>
    </xf>
    <xf numFmtId="0" fontId="35" fillId="14" borderId="13" xfId="0" applyFont="1" applyFill="1" applyBorder="1" applyAlignment="1">
      <alignment horizontal="right" vertical="center"/>
    </xf>
    <xf numFmtId="0" fontId="34" fillId="14" borderId="17" xfId="0" applyFont="1" applyFill="1" applyBorder="1" applyAlignment="1" applyProtection="1">
      <alignment horizontal="right" vertical="center" wrapText="1"/>
      <protection locked="0"/>
    </xf>
    <xf numFmtId="0" fontId="35" fillId="14" borderId="1" xfId="0" applyFont="1" applyFill="1" applyBorder="1" applyAlignment="1">
      <alignment horizontal="right" vertical="center" wrapText="1"/>
    </xf>
    <xf numFmtId="0" fontId="35" fillId="14" borderId="17" xfId="0" applyFont="1" applyFill="1" applyBorder="1" applyAlignment="1">
      <alignment horizontal="right" vertical="center"/>
    </xf>
    <xf numFmtId="0" fontId="26" fillId="0" borderId="1" xfId="1" applyFont="1" applyBorder="1" applyAlignment="1" applyProtection="1">
      <alignment horizontal="right" vertical="center" wrapText="1" indent="1"/>
      <protection locked="0"/>
    </xf>
    <xf numFmtId="0" fontId="38" fillId="12" borderId="1" xfId="14" applyFont="1">
      <alignment horizontal="center" vertical="center" wrapText="1"/>
    </xf>
    <xf numFmtId="0" fontId="5" fillId="0" borderId="0" xfId="0" applyFont="1">
      <alignment vertical="center" wrapText="1"/>
    </xf>
    <xf numFmtId="0" fontId="5" fillId="0" borderId="0" xfId="0" applyFont="1" applyAlignment="1">
      <alignment vertical="center"/>
    </xf>
    <xf numFmtId="0" fontId="5" fillId="2" borderId="0" xfId="0" applyFont="1" applyFill="1" applyBorder="1">
      <alignment vertical="center" wrapText="1"/>
    </xf>
    <xf numFmtId="0" fontId="5" fillId="0" borderId="26" xfId="0" applyFont="1" applyBorder="1" applyAlignment="1">
      <alignment vertical="center"/>
    </xf>
    <xf numFmtId="0" fontId="5" fillId="0" borderId="27" xfId="0" applyFont="1" applyBorder="1" applyAlignment="1">
      <alignment vertical="center"/>
    </xf>
    <xf numFmtId="0" fontId="39" fillId="14" borderId="0" xfId="0" applyFont="1" applyFill="1" applyAlignment="1">
      <alignment vertical="center"/>
    </xf>
    <xf numFmtId="0" fontId="39" fillId="14" borderId="28" xfId="0" applyFont="1" applyFill="1" applyBorder="1" applyAlignment="1">
      <alignment vertical="center"/>
    </xf>
    <xf numFmtId="0" fontId="39" fillId="14" borderId="29" xfId="0" applyFont="1" applyFill="1" applyBorder="1" applyAlignment="1">
      <alignment vertical="center"/>
    </xf>
    <xf numFmtId="0" fontId="41" fillId="14" borderId="30" xfId="0" applyFont="1" applyFill="1" applyBorder="1" applyAlignment="1">
      <alignment horizontal="left" vertical="center" wrapText="1" indent="1"/>
    </xf>
    <xf numFmtId="0" fontId="41" fillId="14" borderId="31" xfId="0" applyFont="1" applyFill="1" applyBorder="1" applyAlignment="1">
      <alignment horizontal="right" vertical="center" wrapText="1" indent="1"/>
    </xf>
    <xf numFmtId="0" fontId="41" fillId="14" borderId="34" xfId="0" applyFont="1" applyFill="1" applyBorder="1" applyAlignment="1">
      <alignment horizontal="left" vertical="center" wrapText="1" indent="1"/>
    </xf>
    <xf numFmtId="0" fontId="41" fillId="14" borderId="35" xfId="0" applyFont="1" applyFill="1" applyBorder="1" applyAlignment="1">
      <alignment horizontal="right" vertical="center" wrapText="1" indent="1"/>
    </xf>
    <xf numFmtId="0" fontId="39" fillId="14" borderId="32" xfId="0" applyFont="1" applyFill="1" applyBorder="1">
      <alignment vertical="center" wrapText="1"/>
    </xf>
    <xf numFmtId="0" fontId="39" fillId="14" borderId="33" xfId="0" applyFont="1" applyFill="1" applyBorder="1">
      <alignment vertical="center" wrapText="1"/>
    </xf>
    <xf numFmtId="0" fontId="5" fillId="0" borderId="36" xfId="0" applyFont="1" applyBorder="1">
      <alignment vertical="center" wrapText="1"/>
    </xf>
    <xf numFmtId="0" fontId="5" fillId="0" borderId="18" xfId="0" applyFont="1" applyBorder="1">
      <alignment vertical="center" wrapText="1"/>
    </xf>
    <xf numFmtId="0" fontId="5" fillId="0" borderId="9" xfId="0" applyFont="1" applyBorder="1">
      <alignment vertical="center" wrapText="1"/>
    </xf>
    <xf numFmtId="0" fontId="5" fillId="0" borderId="8" xfId="0" applyFont="1" applyBorder="1">
      <alignment vertical="center" wrapText="1"/>
    </xf>
    <xf numFmtId="0" fontId="5" fillId="0" borderId="37" xfId="0" applyFont="1" applyBorder="1">
      <alignment vertical="center" wrapText="1"/>
    </xf>
    <xf numFmtId="0" fontId="5" fillId="0" borderId="25" xfId="0" applyFont="1" applyBorder="1">
      <alignment vertical="center" wrapText="1"/>
    </xf>
    <xf numFmtId="0" fontId="39" fillId="14" borderId="37" xfId="0" applyFont="1" applyFill="1" applyBorder="1">
      <alignment vertical="center" wrapText="1"/>
    </xf>
    <xf numFmtId="0" fontId="39" fillId="14" borderId="25" xfId="0" applyFont="1" applyFill="1" applyBorder="1">
      <alignment vertical="center" wrapText="1"/>
    </xf>
    <xf numFmtId="0" fontId="41" fillId="14" borderId="42" xfId="0" applyFont="1" applyFill="1" applyBorder="1" applyAlignment="1">
      <alignment horizontal="left" vertical="center" wrapText="1" indent="1"/>
    </xf>
    <xf numFmtId="0" fontId="41" fillId="14" borderId="43" xfId="0" applyFont="1" applyFill="1" applyBorder="1" applyAlignment="1">
      <alignment horizontal="right" vertical="center" wrapText="1" indent="1"/>
    </xf>
    <xf numFmtId="0" fontId="5" fillId="0" borderId="38" xfId="0" applyFont="1" applyBorder="1" applyAlignment="1">
      <alignment vertical="center"/>
    </xf>
    <xf numFmtId="0" fontId="5" fillId="0" borderId="39" xfId="0" applyFont="1" applyBorder="1" applyAlignment="1">
      <alignment vertical="center"/>
    </xf>
    <xf numFmtId="0" fontId="39" fillId="14" borderId="40" xfId="0" applyFont="1" applyFill="1" applyBorder="1">
      <alignment vertical="center" wrapText="1"/>
    </xf>
    <xf numFmtId="0" fontId="39" fillId="14" borderId="41" xfId="0" applyFont="1" applyFill="1" applyBorder="1">
      <alignment vertical="center" wrapText="1"/>
    </xf>
    <xf numFmtId="0" fontId="5" fillId="0" borderId="38" xfId="0" applyFont="1" applyBorder="1">
      <alignment vertical="center" wrapText="1"/>
    </xf>
    <xf numFmtId="0" fontId="5" fillId="0" borderId="39" xfId="0" applyFont="1" applyBorder="1">
      <alignment vertical="center" wrapText="1"/>
    </xf>
    <xf numFmtId="0" fontId="39" fillId="14" borderId="40" xfId="0" applyFont="1" applyFill="1" applyBorder="1" applyAlignment="1">
      <alignment vertical="center"/>
    </xf>
    <xf numFmtId="0" fontId="39" fillId="14" borderId="41" xfId="0" applyFont="1" applyFill="1" applyBorder="1" applyAlignment="1">
      <alignment vertical="center"/>
    </xf>
    <xf numFmtId="0" fontId="40" fillId="0" borderId="38" xfId="0" applyFont="1" applyBorder="1">
      <alignment vertical="center" wrapText="1"/>
    </xf>
    <xf numFmtId="0" fontId="40" fillId="0" borderId="39" xfId="0" applyFont="1" applyBorder="1">
      <alignment vertical="center" wrapText="1"/>
    </xf>
    <xf numFmtId="0" fontId="0" fillId="0" borderId="38" xfId="0" applyBorder="1">
      <alignment vertical="center" wrapText="1"/>
    </xf>
    <xf numFmtId="0" fontId="0" fillId="0" borderId="39" xfId="0" applyBorder="1">
      <alignment vertical="center" wrapText="1"/>
    </xf>
    <xf numFmtId="14" fontId="5" fillId="0" borderId="0" xfId="0" applyNumberFormat="1" applyFont="1" applyAlignment="1">
      <alignment vertical="center"/>
    </xf>
    <xf numFmtId="165" fontId="4" fillId="0" borderId="0" xfId="0" applyNumberFormat="1" applyFont="1">
      <alignment vertical="center" wrapText="1"/>
    </xf>
    <xf numFmtId="0" fontId="23" fillId="0" borderId="1" xfId="15">
      <alignment horizontal="right" vertical="center" wrapText="1" indent="1"/>
    </xf>
    <xf numFmtId="0" fontId="3" fillId="0" borderId="38" xfId="0" applyFont="1" applyBorder="1" applyAlignment="1">
      <alignment vertical="center"/>
    </xf>
    <xf numFmtId="0" fontId="2" fillId="0" borderId="38" xfId="0" applyFont="1" applyBorder="1" applyAlignment="1">
      <alignment vertical="center"/>
    </xf>
    <xf numFmtId="0" fontId="2" fillId="0" borderId="39" xfId="0" applyFont="1" applyBorder="1" applyAlignment="1">
      <alignment vertical="center"/>
    </xf>
    <xf numFmtId="0" fontId="42" fillId="0" borderId="18" xfId="0" applyFont="1" applyBorder="1" applyAlignment="1" applyProtection="1">
      <alignment horizontal="right" vertical="center" wrapText="1" indent="1"/>
      <protection locked="0"/>
    </xf>
    <xf numFmtId="0" fontId="23" fillId="0" borderId="44" xfId="13" applyBorder="1">
      <alignment horizontal="right" vertical="center" wrapText="1" indent="1"/>
      <protection locked="0"/>
    </xf>
    <xf numFmtId="0" fontId="1" fillId="0" borderId="39" xfId="0" applyFont="1" applyBorder="1">
      <alignment vertical="center" wrapText="1"/>
    </xf>
    <xf numFmtId="0" fontId="41" fillId="22" borderId="42" xfId="0" applyFont="1" applyFill="1" applyBorder="1" applyAlignment="1">
      <alignment horizontal="left" vertical="center" wrapText="1" indent="1"/>
    </xf>
    <xf numFmtId="0" fontId="19" fillId="17" borderId="1" xfId="20" applyFont="1" applyAlignment="1">
      <alignment horizontal="center" vertical="center"/>
    </xf>
    <xf numFmtId="0" fontId="20" fillId="13" borderId="1" xfId="13" applyFont="1" applyFill="1" applyBorder="1" applyProtection="1">
      <alignment horizontal="right" vertical="center" wrapText="1" indent="1"/>
    </xf>
    <xf numFmtId="0" fontId="32" fillId="13" borderId="1" xfId="12" applyFont="1" applyFill="1">
      <alignment horizontal="center" vertical="center"/>
    </xf>
    <xf numFmtId="0" fontId="32" fillId="13" borderId="1" xfId="20" applyFont="1" applyFill="1">
      <alignment horizontal="center" vertical="center" wrapText="1"/>
    </xf>
    <xf numFmtId="14" fontId="32" fillId="13" borderId="1" xfId="12" applyNumberFormat="1" applyFont="1" applyFill="1">
      <alignment horizontal="center" vertical="center"/>
    </xf>
    <xf numFmtId="0" fontId="23" fillId="0" borderId="2" xfId="13" applyAlignment="1">
      <alignment horizontal="right"/>
      <protection locked="0"/>
    </xf>
    <xf numFmtId="0" fontId="17" fillId="0" borderId="1" xfId="12" applyProtection="1">
      <alignment horizontal="center" vertical="center"/>
      <protection locked="0"/>
    </xf>
    <xf numFmtId="0" fontId="17" fillId="17" borderId="1" xfId="20" applyProtection="1">
      <alignment horizontal="center" vertical="center" wrapText="1"/>
      <protection locked="0"/>
    </xf>
    <xf numFmtId="0" fontId="43" fillId="23" borderId="1" xfId="32" applyProtection="1">
      <alignment horizontal="center" vertical="center" wrapText="1"/>
      <protection locked="0"/>
    </xf>
    <xf numFmtId="0" fontId="42" fillId="0" borderId="1" xfId="0" applyFont="1" applyBorder="1" applyAlignment="1" applyProtection="1">
      <alignment horizontal="right" vertical="center" wrapText="1" indent="1"/>
      <protection locked="0"/>
    </xf>
    <xf numFmtId="0" fontId="19" fillId="12" borderId="2" xfId="22" applyBorder="1">
      <alignment horizontal="right" vertical="center" wrapText="1" indent="1"/>
    </xf>
    <xf numFmtId="0" fontId="13" fillId="13" borderId="1" xfId="0" applyFont="1" applyFill="1" applyBorder="1" applyAlignment="1">
      <alignment horizontal="center" vertical="center"/>
    </xf>
    <xf numFmtId="0" fontId="17" fillId="15" borderId="1" xfId="17" applyBorder="1" applyProtection="1">
      <alignment horizontal="center" vertical="center" wrapText="1"/>
      <protection locked="0"/>
    </xf>
    <xf numFmtId="0" fontId="15" fillId="0" borderId="5" xfId="24" applyBorder="1" applyAlignment="1">
      <alignment horizontal="left" vertical="center" wrapText="1"/>
      <protection locked="0"/>
    </xf>
    <xf numFmtId="0" fontId="15" fillId="0" borderId="24" xfId="24" applyBorder="1" applyAlignment="1">
      <alignment horizontal="left" vertical="center" wrapText="1"/>
      <protection locked="0"/>
    </xf>
    <xf numFmtId="0" fontId="24" fillId="21" borderId="0" xfId="31">
      <alignment horizontal="center" vertical="center"/>
      <protection locked="0"/>
    </xf>
    <xf numFmtId="0" fontId="17" fillId="0" borderId="1" xfId="30">
      <alignment horizontal="left" vertical="center" wrapText="1" indent="1"/>
      <protection locked="0"/>
    </xf>
    <xf numFmtId="0" fontId="17" fillId="15" borderId="2" xfId="17" applyProtection="1">
      <alignment horizontal="center" vertical="center" wrapText="1"/>
      <protection locked="0"/>
    </xf>
    <xf numFmtId="0" fontId="18" fillId="0" borderId="10" xfId="1" applyBorder="1" applyAlignment="1" applyProtection="1">
      <alignment horizontal="center" vertical="center"/>
      <protection locked="0"/>
    </xf>
    <xf numFmtId="0" fontId="18" fillId="0" borderId="1" xfId="1" applyBorder="1" applyAlignment="1" applyProtection="1">
      <alignment horizontal="center" vertical="center"/>
      <protection locked="0"/>
    </xf>
    <xf numFmtId="0" fontId="24" fillId="16" borderId="0" xfId="19">
      <alignment horizontal="center" vertical="center"/>
      <protection locked="0"/>
    </xf>
    <xf numFmtId="0" fontId="17" fillId="0" borderId="11" xfId="18" applyBorder="1">
      <alignment horizontal="center" vertical="center" wrapText="1"/>
      <protection locked="0"/>
    </xf>
    <xf numFmtId="0" fontId="17" fillId="0" borderId="12" xfId="18" applyBorder="1">
      <alignment horizontal="center" vertical="center" wrapText="1"/>
      <protection locked="0"/>
    </xf>
    <xf numFmtId="0" fontId="23" fillId="15" borderId="11" xfId="17" applyFont="1" applyBorder="1" applyProtection="1">
      <alignment horizontal="center" vertical="center" wrapText="1"/>
      <protection locked="0"/>
    </xf>
    <xf numFmtId="0" fontId="23" fillId="15" borderId="19" xfId="17" applyFont="1" applyBorder="1" applyProtection="1">
      <alignment horizontal="center" vertical="center" wrapText="1"/>
      <protection locked="0"/>
    </xf>
    <xf numFmtId="0" fontId="0" fillId="0" borderId="13" xfId="0" applyBorder="1" applyAlignment="1">
      <alignment horizontal="center" vertical="center" wrapText="1"/>
    </xf>
    <xf numFmtId="0" fontId="0" fillId="0" borderId="0" xfId="0" applyAlignment="1">
      <alignment horizontal="center" vertical="center" wrapText="1"/>
    </xf>
    <xf numFmtId="0" fontId="25" fillId="12" borderId="3" xfId="21" applyBorder="1">
      <alignment horizontal="right" vertical="center" wrapText="1" indent="1"/>
    </xf>
    <xf numFmtId="0" fontId="17" fillId="0" borderId="1" xfId="12" applyBorder="1">
      <alignment horizontal="center" vertical="center"/>
    </xf>
    <xf numFmtId="14" fontId="17" fillId="0" borderId="1" xfId="12" applyNumberFormat="1" applyBorder="1">
      <alignment horizontal="center" vertical="center"/>
    </xf>
    <xf numFmtId="14" fontId="19" fillId="12" borderId="22" xfId="14" applyNumberFormat="1" applyBorder="1">
      <alignment horizontal="center" vertical="center" wrapText="1"/>
    </xf>
    <xf numFmtId="0" fontId="28" fillId="18" borderId="1" xfId="29">
      <alignment horizontal="right" vertical="center" wrapText="1" indent="1"/>
    </xf>
    <xf numFmtId="14" fontId="28" fillId="18" borderId="1" xfId="27" applyNumberFormat="1">
      <alignment horizontal="center" vertical="center" wrapText="1"/>
    </xf>
    <xf numFmtId="0" fontId="23" fillId="0" borderId="2" xfId="13" applyBorder="1">
      <alignment horizontal="right" vertical="center" wrapText="1" indent="1"/>
      <protection locked="0"/>
    </xf>
    <xf numFmtId="0" fontId="19" fillId="12" borderId="1" xfId="22" applyBorder="1">
      <alignment horizontal="right" vertical="center" wrapText="1" indent="1"/>
    </xf>
  </cellXfs>
  <cellStyles count="33">
    <cellStyle name="20% - Accent6" xfId="2" builtinId="50" customBuiltin="1"/>
    <cellStyle name="FN New Item" xfId="14" xr:uid="{262738A8-1809-B64D-AC03-3F2239CFEC01}"/>
    <cellStyle name="FN NewName" xfId="11" xr:uid="{05B18298-EF3E-4548-B336-8B4B1141F7F7}"/>
    <cellStyle name="FN No Change" xfId="12" xr:uid="{96EF5F06-4CE5-DF41-9682-0C7234E6D55B}"/>
    <cellStyle name="FN RevPic" xfId="27" xr:uid="{15B9973E-ABAA-D948-BC28-23401C61AA57}"/>
    <cellStyle name="FN Working Good" xfId="32" xr:uid="{248E3A67-297F-664D-8DB8-493F95457176}"/>
    <cellStyle name="GRP NewItem LINK" xfId="21" xr:uid="{77CDDCDB-BCDA-B340-82AA-B59A112AC2A4}"/>
    <cellStyle name="GRP NewName LINK" xfId="28" xr:uid="{E2134A23-8674-A04F-B6A8-5E59B00A9C4A}"/>
    <cellStyle name="GRP NoChg LINK" xfId="16" xr:uid="{45E01364-40FE-4942-9F04-D76830FE2B55}"/>
    <cellStyle name="GRP NoChg NoLINK" xfId="15" xr:uid="{CF1E7CBB-D508-B142-BAD7-5CE575F72163}"/>
    <cellStyle name="GRP RevPic LINK" xfId="26" xr:uid="{239A2964-19A3-F845-A0E7-2884BB3CC604}"/>
    <cellStyle name="Hyperlink" xfId="1" builtinId="8" customBuiltin="1"/>
    <cellStyle name="IMAGE CELL" xfId="20" xr:uid="{73838325-752B-D04B-9EAA-BCA9872C02CC}"/>
    <cellStyle name="IMAGE CELL NewPic" xfId="25" xr:uid="{5C99E9A1-79B6-2043-8473-D52C7FA8746D}"/>
    <cellStyle name="Item NewItem" xfId="22" xr:uid="{F06192DC-A98D-8446-80C2-8215A9F0C903}"/>
    <cellStyle name="Item NewName" xfId="23" xr:uid="{04CF8CD8-2914-8841-B596-EBB314C52813}"/>
    <cellStyle name="Item NewPic" xfId="29" xr:uid="{FF37BF52-9824-3B4D-A234-1D0D95D62A16}"/>
    <cellStyle name="Item NoChg" xfId="13" xr:uid="{9A8E4C94-921D-4946-937A-E2577B9B71BB}"/>
    <cellStyle name="Normal" xfId="0" builtinId="0" customBuiltin="1"/>
    <cellStyle name="Note" xfId="17" builtinId="10" customBuiltin="1"/>
    <cellStyle name="Notes Center" xfId="18" xr:uid="{EF9835CF-F52F-9347-B405-99D8393B7D91}"/>
    <cellStyle name="Notes Left" xfId="24" xr:uid="{E297AD6D-456F-B84D-9E78-27A18E0ECE40}"/>
    <cellStyle name="Notes Left 14" xfId="30" xr:uid="{469DB7F4-49E7-3D46-97A0-30A899F28FC5}"/>
    <cellStyle name="P incl. POM" xfId="7" xr:uid="{0B270D82-7E38-354D-8836-650563FA6164}"/>
    <cellStyle name="P;POM;NoDS" xfId="8" xr:uid="{10B47939-F96B-5045-B4DF-806A1BB00839}"/>
    <cellStyle name="P;POM;NoExtras" xfId="10" xr:uid="{2860D5EE-5F3C-4648-9606-2F817DE3B246}"/>
    <cellStyle name="P;POM;Spec" xfId="6" xr:uid="{4D2A752A-1437-2E47-9106-34C282EE9EE1}"/>
    <cellStyle name="Pizza Subgrps; POM" xfId="4" xr:uid="{07AC9EF6-165A-CA40-8F6A-A6CE3820CC2D}"/>
    <cellStyle name="Pizzas; POM" xfId="3" xr:uid="{BEAF661B-FE26-3946-92E8-F3C42F90F97F}"/>
    <cellStyle name="pizzas;POM and DD spec" xfId="5" xr:uid="{6DF82AE6-CB2C-654C-A05E-79A881A60B1D}"/>
    <cellStyle name="PSpecSub;POM;NoDS" xfId="9" xr:uid="{115552C3-A55A-704D-A019-F332516EA5A3}"/>
    <cellStyle name="Table Heading" xfId="19" xr:uid="{68D43990-F7CE-B64F-BDF1-733AD1AB6406}"/>
    <cellStyle name="Table Heading 2" xfId="31" xr:uid="{24FFBE0B-7078-8144-AEB5-7DD1A1CFDABB}"/>
  </cellStyles>
  <dxfs count="373">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style="thin">
          <color theme="1"/>
        </left>
        <right style="thin">
          <color theme="1"/>
        </right>
        <top style="thin">
          <color theme="1"/>
        </top>
        <bottom style="thin">
          <color theme="1"/>
        </bottom>
      </border>
      <protection locked="0" hidden="0"/>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FF0000"/>
      </font>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thin">
          <color theme="1"/>
        </left>
        <right style="medium">
          <color theme="1"/>
        </right>
        <top style="thin">
          <color theme="1"/>
        </top>
        <bottom style="medium">
          <color theme="1"/>
        </bottom>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medium">
          <color theme="1"/>
        </left>
        <right style="thin">
          <color theme="1"/>
        </right>
        <top style="thin">
          <color theme="1"/>
        </top>
        <bottom style="medium">
          <color theme="1"/>
        </bottom>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thin">
          <color theme="1"/>
        </left>
        <right style="medium">
          <color theme="1"/>
        </right>
        <top style="thin">
          <color theme="1"/>
        </top>
        <bottom style="medium">
          <color theme="1"/>
        </bottom>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medium">
          <color theme="1"/>
        </left>
        <right style="thin">
          <color theme="1"/>
        </right>
        <top style="thin">
          <color theme="1"/>
        </top>
        <bottom style="medium">
          <color theme="1"/>
        </bottom>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outline="0">
        <left style="thin">
          <color theme="1"/>
        </left>
        <right style="medium">
          <color theme="1"/>
        </right>
        <top style="thin">
          <color theme="1"/>
        </top>
        <bottom style="medium">
          <color theme="1"/>
        </bottom>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outline="0">
        <left style="medium">
          <color theme="1"/>
        </left>
        <right style="thin">
          <color theme="1"/>
        </right>
        <top style="thin">
          <color theme="1"/>
        </top>
        <bottom style="medium">
          <color theme="1"/>
        </bottom>
      </border>
    </dxf>
    <dxf>
      <font>
        <strike val="0"/>
        <outline val="0"/>
        <shadow val="0"/>
        <u val="none"/>
        <vertAlign val="baseline"/>
        <sz val="12"/>
        <color theme="1"/>
        <name val="Helvetica"/>
        <family val="2"/>
        <scheme val="none"/>
      </font>
      <numFmt numFmtId="0" formatCode="General"/>
      <border diagonalUp="0" diagonalDown="0">
        <left style="thin">
          <color theme="1"/>
        </left>
        <right/>
        <top style="thin">
          <color theme="1"/>
        </top>
        <bottom style="thin">
          <color theme="1"/>
        </bottom>
        <vertical style="thin">
          <color theme="1"/>
        </vertical>
        <horizontal style="thin">
          <color theme="1"/>
        </horizontal>
      </border>
    </dxf>
    <dxf>
      <font>
        <strike val="0"/>
        <outline val="0"/>
        <shadow val="0"/>
        <u val="none"/>
        <vertAlign val="baseline"/>
        <sz val="12"/>
        <color theme="1"/>
        <name val="Helvetica"/>
        <family val="2"/>
        <scheme val="none"/>
      </font>
      <numFmt numFmtId="0" formatCode="General"/>
      <border diagonalUp="0" diagonalDown="0">
        <left/>
        <right style="thin">
          <color theme="1"/>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protection locked="0"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protection locked="0"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protection locked="0"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protection locked="0"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protection locked="0"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bottom" textRotation="0" wrapText="0" indent="0" justifyLastLine="0" shrinkToFit="0" readingOrder="0"/>
      <protection locked="0" hidden="0"/>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strike val="0"/>
        <outline val="0"/>
        <shadow val="0"/>
        <u val="none"/>
        <vertAlign val="baseline"/>
        <sz val="12"/>
        <color theme="1"/>
        <name val="Helvetica"/>
        <family val="2"/>
        <scheme val="none"/>
      </font>
      <border diagonalUp="0" diagonalDown="0">
        <left style="thin">
          <color theme="1"/>
        </left>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medium">
          <color theme="1"/>
        </left>
        <right style="thin">
          <color theme="1"/>
        </right>
        <top style="thin">
          <color theme="1"/>
        </top>
        <bottom style="medium">
          <color theme="1"/>
        </bottom>
      </border>
    </dxf>
    <dxf>
      <font>
        <strike val="0"/>
        <outline val="0"/>
        <shadow val="0"/>
        <u val="none"/>
        <vertAlign val="baseline"/>
        <sz val="12"/>
        <color theme="1"/>
        <name val="Helvetica"/>
        <family val="2"/>
        <scheme val="none"/>
      </font>
      <numFmt numFmtId="0" formatCode="General"/>
      <border diagonalUp="0" diagonalDown="0">
        <left/>
        <right style="thin">
          <color theme="1"/>
        </right>
        <top style="thin">
          <color theme="1"/>
        </top>
        <bottom style="thin">
          <color theme="1"/>
        </bottom>
        <vertical style="thin">
          <color theme="1"/>
        </vertical>
        <horizontal style="thin">
          <color theme="1"/>
        </horizontal>
      </border>
    </dxf>
    <dxf>
      <border outline="0">
        <top style="thin">
          <color theme="1"/>
        </top>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font>
        <strike val="0"/>
        <outline val="0"/>
        <shadow val="0"/>
        <u val="none"/>
        <vertAlign val="baseline"/>
        <sz val="12"/>
        <color theme="1"/>
        <name val="Helvetica"/>
        <family val="2"/>
        <scheme val="none"/>
      </font>
    </dxf>
    <dxf>
      <font>
        <strike val="0"/>
        <outline val="0"/>
        <shadow val="0"/>
        <u val="none"/>
        <vertAlign val="baseline"/>
        <sz val="12"/>
        <color theme="1"/>
        <name val="Helvetica"/>
        <family val="2"/>
        <scheme val="none"/>
      </font>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thin">
          <color theme="1"/>
        </left>
        <right style="medium">
          <color theme="1"/>
        </right>
        <top style="thin">
          <color theme="1"/>
        </top>
        <bottom style="medium">
          <color theme="1"/>
        </bottom>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style="thin">
          <color theme="1"/>
        </left>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medium">
          <color theme="1"/>
        </left>
        <right style="thin">
          <color theme="1"/>
        </right>
        <top style="thin">
          <color theme="1"/>
        </top>
        <bottom style="medium">
          <color theme="1"/>
        </bottom>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right style="thin">
          <color theme="1"/>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rgb="FFFFFFFF"/>
        <name val="Helvetica"/>
        <family val="2"/>
        <scheme val="none"/>
      </font>
      <fill>
        <patternFill patternType="solid">
          <fgColor rgb="FF000000"/>
          <bgColor rgb="FF000000"/>
        </patternFill>
      </fill>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font>
        <strike val="0"/>
        <outline val="0"/>
        <shadow val="0"/>
        <u val="none"/>
        <vertAlign val="baseline"/>
        <sz val="12"/>
        <name val="Helvetica"/>
        <family val="2"/>
        <scheme val="none"/>
      </font>
      <alignment horizontal="general" vertical="center" textRotation="0" wrapText="0" indent="0" justifyLastLine="0" shrinkToFit="0" readingOrder="0"/>
    </dxf>
    <dxf>
      <font>
        <strike val="0"/>
        <outline val="0"/>
        <shadow val="0"/>
        <u val="none"/>
        <vertAlign val="baseline"/>
        <sz val="12"/>
        <name val="Helvetica"/>
        <family val="2"/>
        <scheme val="none"/>
      </font>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thin">
          <color theme="1"/>
        </left>
        <right style="medium">
          <color theme="1"/>
        </right>
        <top style="thin">
          <color theme="1"/>
        </top>
        <bottom style="medium">
          <color theme="1"/>
        </bottom>
      </border>
    </dxf>
    <dxf>
      <font>
        <strike val="0"/>
        <outline val="0"/>
        <shadow val="0"/>
        <u val="none"/>
        <vertAlign val="baseline"/>
        <sz val="12"/>
        <color theme="1"/>
        <name val="Helvetica"/>
        <family val="2"/>
        <scheme val="none"/>
      </font>
      <numFmt numFmtId="0" formatCode="General"/>
      <border diagonalUp="0" diagonalDown="0">
        <left style="thin">
          <color theme="1"/>
        </left>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medium">
          <color theme="1"/>
        </left>
        <right style="thin">
          <color theme="1"/>
        </right>
        <top style="thin">
          <color theme="1"/>
        </top>
        <bottom style="medium">
          <color theme="1"/>
        </bottom>
      </border>
    </dxf>
    <dxf>
      <font>
        <strike val="0"/>
        <outline val="0"/>
        <shadow val="0"/>
        <u val="none"/>
        <vertAlign val="baseline"/>
        <sz val="12"/>
        <color theme="1"/>
        <name val="Helvetica"/>
        <family val="2"/>
        <scheme val="none"/>
      </font>
      <numFmt numFmtId="0" formatCode="General"/>
      <border diagonalUp="0" diagonalDown="0">
        <left/>
        <right style="thin">
          <color theme="1"/>
        </right>
        <top style="thin">
          <color theme="1"/>
        </top>
        <bottom style="thin">
          <color theme="1"/>
        </bottom>
        <vertical style="thin">
          <color theme="1"/>
        </vertical>
        <horizontal style="thin">
          <color theme="1"/>
        </horizontal>
      </border>
    </dxf>
    <dxf>
      <border outline="0">
        <top style="thin">
          <color theme="1"/>
        </top>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thin">
          <color theme="1"/>
        </left>
        <right style="thin">
          <color theme="1"/>
        </right>
        <top/>
        <bottom/>
      </border>
    </dxf>
    <dxf>
      <font>
        <strike val="0"/>
        <outline val="0"/>
        <shadow val="0"/>
        <u val="none"/>
        <vertAlign val="baseline"/>
        <sz val="12"/>
        <color theme="1"/>
        <name val="Helvetica"/>
        <family val="2"/>
        <scheme val="none"/>
      </font>
    </dxf>
    <dxf>
      <font>
        <strike val="0"/>
        <outline val="0"/>
        <shadow val="0"/>
        <u val="none"/>
        <vertAlign val="baseline"/>
        <sz val="12"/>
        <color theme="1"/>
        <name val="Helvetica"/>
        <family val="2"/>
        <scheme val="none"/>
      </font>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thin">
          <color theme="1"/>
        </left>
        <right style="medium">
          <color theme="1"/>
        </right>
        <top style="thin">
          <color theme="1"/>
        </top>
        <bottom style="medium">
          <color theme="1"/>
        </bottom>
      </border>
    </dxf>
    <dxf>
      <font>
        <b val="0"/>
        <i val="0"/>
        <strike val="0"/>
        <condense val="0"/>
        <extend val="0"/>
        <outline val="0"/>
        <shadow val="0"/>
        <u val="none"/>
        <vertAlign val="baseline"/>
        <sz val="12"/>
        <color rgb="FF000000"/>
        <name val="Helvetica"/>
        <family val="2"/>
        <scheme val="none"/>
      </font>
      <numFmt numFmtId="0" formatCode="General"/>
      <border diagonalUp="0" diagonalDown="0">
        <left style="thin">
          <color theme="1"/>
        </left>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medium">
          <color theme="1"/>
        </left>
        <right style="thin">
          <color theme="1"/>
        </right>
        <top style="thin">
          <color theme="1"/>
        </top>
        <bottom style="medium">
          <color theme="1"/>
        </bottom>
      </border>
    </dxf>
    <dxf>
      <font>
        <b val="0"/>
        <i val="0"/>
        <strike val="0"/>
        <condense val="0"/>
        <extend val="0"/>
        <outline val="0"/>
        <shadow val="0"/>
        <u val="none"/>
        <vertAlign val="baseline"/>
        <sz val="12"/>
        <color rgb="FF000000"/>
        <name val="Helvetica"/>
        <family val="2"/>
        <scheme val="none"/>
      </font>
      <numFmt numFmtId="0" formatCode="General"/>
      <border diagonalUp="0" diagonalDown="0">
        <left/>
        <right style="thin">
          <color theme="1"/>
        </right>
        <top style="thin">
          <color theme="1"/>
        </top>
        <bottom style="thin">
          <color theme="1"/>
        </bottom>
        <vertical style="thin">
          <color theme="1"/>
        </vertical>
        <horizontal style="thin">
          <color theme="1"/>
        </horizontal>
      </border>
    </dxf>
    <dxf>
      <border outline="0">
        <top style="thin">
          <color theme="1"/>
        </top>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2"/>
        <color rgb="FF000000"/>
        <name val="Helvetica"/>
        <family val="2"/>
        <scheme val="none"/>
      </font>
    </dxf>
    <dxf>
      <border outline="0">
        <bottom style="thin">
          <color theme="1"/>
        </bottom>
      </border>
    </dxf>
    <dxf>
      <font>
        <b val="0"/>
        <i val="0"/>
        <strike val="0"/>
        <condense val="0"/>
        <extend val="0"/>
        <outline val="0"/>
        <shadow val="0"/>
        <u val="none"/>
        <vertAlign val="baseline"/>
        <sz val="12"/>
        <color theme="1"/>
        <name val="Helvetica"/>
        <family val="2"/>
        <scheme val="none"/>
      </font>
      <fill>
        <patternFill patternType="none">
          <fgColor indexed="64"/>
          <bgColor indexed="65"/>
        </patternFill>
      </fill>
      <border diagonalUp="0" diagonalDown="0">
        <left style="thin">
          <color theme="1"/>
        </left>
        <right style="thin">
          <color theme="1"/>
        </right>
        <top/>
        <bottom/>
        <vertical style="thin">
          <color theme="1"/>
        </vertical>
        <horizontal style="thin">
          <color theme="1"/>
        </horizontal>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style="thin">
          <color theme="1"/>
        </left>
        <right/>
        <top style="thin">
          <color theme="1"/>
        </top>
        <bottom style="thin">
          <color theme="1"/>
        </bottom>
        <vertical style="thin">
          <color theme="1"/>
        </vertical>
        <horizontal style="thin">
          <color theme="1"/>
        </horizontal>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right style="thin">
          <color theme="1"/>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rgb="FFFFFFFF"/>
        <name val="Helvetica"/>
        <family val="2"/>
        <scheme val="none"/>
      </font>
      <fill>
        <patternFill patternType="solid">
          <fgColor rgb="FF000000"/>
          <bgColor rgb="FF000000"/>
        </patternFill>
      </fill>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font>
        <strike val="0"/>
        <outline val="0"/>
        <shadow val="0"/>
        <u val="none"/>
        <vertAlign val="baseline"/>
        <sz val="12"/>
        <name val="Helvetica"/>
        <family val="2"/>
        <scheme val="none"/>
      </font>
      <alignment horizontal="general" vertical="center" textRotation="0" wrapText="0" indent="0" justifyLastLine="0" shrinkToFit="0" readingOrder="0"/>
    </dxf>
    <dxf>
      <font>
        <strike val="0"/>
        <outline val="0"/>
        <shadow val="0"/>
        <u val="none"/>
        <vertAlign val="baseline"/>
        <sz val="12"/>
        <color theme="1"/>
        <name val="Helvetica"/>
        <family val="2"/>
        <scheme val="none"/>
      </font>
      <border diagonalUp="0" diagonalDown="0">
        <left style="thin">
          <color theme="1"/>
        </left>
        <right style="thin">
          <color theme="1"/>
        </right>
        <top/>
        <bottom/>
        <vertical style="thin">
          <color theme="1"/>
        </vertical>
        <horizontal style="thin">
          <color theme="1"/>
        </horizontal>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style="thin">
          <color theme="1"/>
        </left>
        <right/>
        <top style="thin">
          <color theme="1"/>
        </top>
        <bottom style="thin">
          <color theme="1"/>
        </bottom>
        <vertical style="thin">
          <color theme="1"/>
        </vertical>
        <horizontal style="thin">
          <color theme="1"/>
        </horizontal>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right style="thin">
          <color theme="1"/>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rgb="FFFFFFFF"/>
        <name val="Helvetica"/>
        <family val="2"/>
        <scheme val="none"/>
      </font>
      <fill>
        <patternFill patternType="solid">
          <fgColor rgb="FF000000"/>
          <bgColor rgb="FF000000"/>
        </patternFill>
      </fill>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font>
        <strike val="0"/>
        <outline val="0"/>
        <shadow val="0"/>
        <u val="none"/>
        <vertAlign val="baseline"/>
        <sz val="12"/>
        <name val="Helvetica"/>
        <family val="2"/>
        <scheme val="none"/>
      </font>
      <alignment horizontal="general" vertical="center" textRotation="0" wrapText="0" indent="0" justifyLastLine="0" shrinkToFit="0" readingOrder="0"/>
    </dxf>
    <dxf>
      <font>
        <strike val="0"/>
        <outline val="0"/>
        <shadow val="0"/>
        <u val="none"/>
        <vertAlign val="baseline"/>
        <sz val="12"/>
        <name val="Helvetica"/>
        <family val="2"/>
        <scheme val="none"/>
      </font>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thin">
          <color auto="1"/>
        </left>
        <right style="medium">
          <color auto="1"/>
        </right>
        <top style="thin">
          <color auto="1"/>
        </top>
        <bottom style="medium">
          <color auto="1"/>
        </bottom>
      </border>
    </dxf>
    <dxf>
      <font>
        <strike val="0"/>
        <outline val="0"/>
        <shadow val="0"/>
        <u val="none"/>
        <vertAlign val="baseline"/>
        <sz val="12"/>
        <name val="Helvetica"/>
        <family val="2"/>
        <scheme val="none"/>
      </font>
      <alignment horizontal="general" vertical="center" textRotation="0" wrapText="0" indent="0" justifyLastLine="0" shrinkToFit="0" readingOrder="0"/>
      <border diagonalUp="0" diagonalDown="0" outline="0">
        <left style="thin">
          <color auto="1"/>
        </left>
        <right/>
        <top style="thin">
          <color auto="1"/>
        </top>
        <bottom style="thin">
          <color auto="1"/>
        </bottom>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medium">
          <color auto="1"/>
        </left>
        <right style="thin">
          <color auto="1"/>
        </right>
        <top style="thin">
          <color auto="1"/>
        </top>
        <bottom style="medium">
          <color auto="1"/>
        </bottom>
      </border>
    </dxf>
    <dxf>
      <font>
        <strike val="0"/>
        <outline val="0"/>
        <shadow val="0"/>
        <u val="none"/>
        <vertAlign val="baseline"/>
        <sz val="12"/>
        <name val="Helvetica"/>
        <family val="2"/>
        <scheme val="none"/>
      </font>
      <alignment horizontal="general" vertical="center" textRotation="0" wrapText="0" indent="0" justifyLastLine="0" shrinkToFit="0" readingOrder="0"/>
      <border diagonalUp="0" diagonalDown="0" outline="0">
        <left/>
        <right style="thin">
          <color auto="1"/>
        </right>
        <top style="thin">
          <color auto="1"/>
        </top>
        <bottom style="thin">
          <color auto="1"/>
        </bottom>
      </border>
    </dxf>
    <dxf>
      <font>
        <b val="0"/>
        <i val="0"/>
        <strike val="0"/>
        <condense val="0"/>
        <extend val="0"/>
        <outline val="0"/>
        <shadow val="0"/>
        <u val="none"/>
        <vertAlign val="baseline"/>
        <sz val="12"/>
        <color rgb="FFFFFFFF"/>
        <name val="Helvetica"/>
        <family val="2"/>
        <scheme val="none"/>
      </font>
      <fill>
        <patternFill patternType="solid">
          <fgColor rgb="FF000000"/>
          <bgColor rgb="FF000000"/>
        </patternFill>
      </fill>
      <alignment horizontal="general" vertical="center" textRotation="0" wrapText="0" indent="0" justifyLastLine="0" shrinkToFit="0" readingOrder="0"/>
      <border diagonalUp="0" diagonalDown="0" outline="0">
        <left style="thin">
          <color auto="1"/>
        </left>
        <right style="thin">
          <color auto="1"/>
        </right>
        <top/>
        <bottom/>
      </border>
    </dxf>
    <dxf>
      <font>
        <strike val="0"/>
        <outline val="0"/>
        <shadow val="0"/>
        <u val="none"/>
        <vertAlign val="baseline"/>
        <sz val="12"/>
        <name val="Helvetica"/>
        <family val="2"/>
        <scheme val="none"/>
      </font>
      <alignment horizontal="general" vertical="center" textRotation="0" wrapText="0" indent="0" justifyLastLine="0" shrinkToFit="0" readingOrder="0"/>
    </dxf>
    <dxf>
      <font>
        <strike val="0"/>
        <outline val="0"/>
        <shadow val="0"/>
        <u val="none"/>
        <vertAlign val="baseline"/>
        <sz val="12"/>
        <name val="Helvetica"/>
        <family val="2"/>
        <scheme val="none"/>
      </font>
      <alignment horizontal="general" vertical="center" textRotation="0" wrapText="0" indent="0" justifyLastLine="0" shrinkToFit="0" readingOrder="0"/>
      <border diagonalUp="0" diagonalDown="0" outline="0">
        <left style="thin">
          <color auto="1"/>
        </left>
        <right style="thin">
          <color auto="1"/>
        </right>
        <top/>
        <bottom/>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thin">
          <color theme="1"/>
        </left>
        <right style="medium">
          <color theme="1"/>
        </right>
        <top style="thin">
          <color theme="1"/>
        </top>
        <bottom style="medium">
          <color theme="1"/>
        </bottom>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style="thin">
          <color theme="1"/>
        </left>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medium">
          <color theme="1"/>
        </left>
        <right style="thin">
          <color theme="1"/>
        </right>
        <top style="thin">
          <color theme="1"/>
        </top>
        <bottom style="medium">
          <color theme="1"/>
        </bottom>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right style="thin">
          <color theme="1"/>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rgb="FFFFFFFF"/>
        <name val="Helvetica"/>
        <family val="2"/>
        <scheme val="none"/>
      </font>
      <fill>
        <patternFill patternType="solid">
          <fgColor rgb="FF000000"/>
          <bgColor rgb="FF000000"/>
        </patternFill>
      </fill>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font>
        <strike val="0"/>
        <outline val="0"/>
        <shadow val="0"/>
        <u val="none"/>
        <vertAlign val="baseline"/>
        <sz val="12"/>
        <name val="Helvetica"/>
        <family val="2"/>
        <scheme val="none"/>
      </font>
      <alignment horizontal="general" vertical="center" textRotation="0" wrapText="0" indent="0" justifyLastLine="0" shrinkToFit="0" readingOrder="0"/>
    </dxf>
    <dxf>
      <font>
        <strike val="0"/>
        <outline val="0"/>
        <shadow val="0"/>
        <u val="none"/>
        <vertAlign val="baseline"/>
        <sz val="12"/>
        <color theme="1"/>
        <name val="Helvetica"/>
        <family val="2"/>
        <scheme val="none"/>
      </font>
      <border diagonalUp="0" diagonalDown="0">
        <left style="thin">
          <color theme="1"/>
        </left>
        <right style="thin">
          <color theme="1"/>
        </right>
        <top/>
        <bottom/>
        <vertical style="thin">
          <color theme="1"/>
        </vertical>
        <horizontal style="thin">
          <color theme="1"/>
        </horizontal>
      </border>
    </dxf>
    <dxf>
      <border>
        <top style="thin">
          <color theme="1"/>
        </top>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left style="thin">
          <color theme="1"/>
        </left>
        <right style="thin">
          <color theme="1"/>
        </right>
        <top/>
        <bottom/>
        <vertical style="thin">
          <color theme="1"/>
        </vertical>
        <horizontal/>
      </border>
    </dxf>
    <dxf>
      <font>
        <strike val="0"/>
        <outline val="0"/>
        <shadow val="0"/>
        <u val="none"/>
        <vertAlign val="baseline"/>
        <sz val="12"/>
        <color theme="1"/>
        <name val="Helvetica"/>
        <family val="2"/>
        <scheme val="none"/>
      </font>
    </dxf>
    <dxf>
      <font>
        <strike val="0"/>
        <outline val="0"/>
        <shadow val="0"/>
        <u val="none"/>
        <vertAlign val="baseline"/>
        <sz val="12"/>
        <color theme="1"/>
        <name val="Helvetica"/>
        <family val="2"/>
        <scheme val="none"/>
      </font>
      <border diagonalUp="0" diagonalDown="0" outline="0">
        <left style="thin">
          <color theme="1"/>
        </left>
        <right style="thin">
          <color theme="1"/>
        </right>
        <top/>
        <bottom/>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dxf>
    <dxf>
      <font>
        <strike val="0"/>
        <outline val="0"/>
        <shadow val="0"/>
        <u val="none"/>
        <vertAlign val="baseline"/>
        <sz val="12"/>
        <name val="Helvetica"/>
        <family val="2"/>
        <scheme val="none"/>
      </font>
      <alignment horizontal="general" vertical="center" textRotation="0" wrapText="0" indent="0" justifyLastLine="0" shrinkToFit="0" readingOrder="0"/>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dxf>
    <dxf>
      <font>
        <strike val="0"/>
        <outline val="0"/>
        <shadow val="0"/>
        <u val="none"/>
        <vertAlign val="baseline"/>
        <sz val="12"/>
        <name val="Helvetica"/>
        <family val="2"/>
        <scheme val="none"/>
      </font>
      <alignment horizontal="general" vertical="center" textRotation="0" wrapText="0" indent="0" justifyLastLine="0" shrinkToFit="0" readingOrder="0"/>
    </dxf>
    <dxf>
      <font>
        <b val="0"/>
        <i val="0"/>
        <strike val="0"/>
        <condense val="0"/>
        <extend val="0"/>
        <outline val="0"/>
        <shadow val="0"/>
        <u val="none"/>
        <vertAlign val="baseline"/>
        <sz val="12"/>
        <color rgb="FFFFFFFF"/>
        <name val="Helvetica"/>
        <family val="2"/>
        <scheme val="none"/>
      </font>
      <fill>
        <patternFill patternType="solid">
          <fgColor rgb="FF000000"/>
          <bgColor rgb="FF000000"/>
        </patternFill>
      </fill>
      <alignment horizontal="general" vertical="center" textRotation="0" wrapText="0" indent="0" justifyLastLine="0" shrinkToFit="0" readingOrder="0"/>
    </dxf>
    <dxf>
      <font>
        <strike val="0"/>
        <outline val="0"/>
        <shadow val="0"/>
        <u val="none"/>
        <vertAlign val="baseline"/>
        <sz val="12"/>
        <name val="Helvetica"/>
        <family val="2"/>
        <scheme val="none"/>
      </font>
      <alignment horizontal="general" vertical="center" textRotation="0" wrapText="0" indent="0" justifyLastLine="0" shrinkToFit="0" readingOrder="0"/>
    </dxf>
    <dxf>
      <font>
        <strike val="0"/>
        <outline val="0"/>
        <shadow val="0"/>
        <u val="none"/>
        <vertAlign val="baseline"/>
        <sz val="12"/>
        <name val="Helvetica"/>
        <family val="2"/>
        <scheme val="none"/>
      </font>
      <alignment horizontal="general" vertical="center" textRotation="0" wrapText="0" indent="0" justifyLastLine="0" shrinkToFit="0" readingOrder="0"/>
    </dxf>
    <dxf>
      <alignment horizontal="general" vertical="center" textRotation="0" wrapText="0" indent="0" justifyLastLine="0" shrinkToFit="0" readingOrder="0"/>
      <border diagonalUp="0" diagonalDown="0">
        <left style="thin">
          <color auto="1"/>
        </left>
        <right/>
        <top/>
        <bottom/>
        <vertical style="thin">
          <color auto="1"/>
        </vertical>
        <horizontal style="thin">
          <color auto="1"/>
        </horizontal>
      </border>
    </dxf>
    <dxf>
      <font>
        <strike val="0"/>
        <outline val="0"/>
        <shadow val="0"/>
        <u val="none"/>
        <vertAlign val="baseline"/>
        <sz val="12"/>
        <name val="Helvetica"/>
        <family val="2"/>
        <scheme val="none"/>
      </font>
      <numFmt numFmtId="0" formatCode="General"/>
      <border diagonalUp="0" diagonalDown="0">
        <left style="thin">
          <color theme="1"/>
        </left>
        <right/>
        <top style="thin">
          <color theme="1"/>
        </top>
        <bottom style="thin">
          <color theme="1"/>
        </bottom>
        <vertical style="thin">
          <color theme="1"/>
        </vertical>
        <horizontal style="thin">
          <color theme="1"/>
        </horizontal>
      </border>
    </dxf>
    <dxf>
      <alignment horizontal="general" vertical="center" textRotation="0" wrapText="0" indent="0" justifyLastLine="0" shrinkToFit="0" readingOrder="0"/>
      <border diagonalUp="0" diagonalDown="0">
        <left/>
        <right style="thin">
          <color auto="1"/>
        </right>
        <top/>
        <bottom/>
        <vertical style="thin">
          <color auto="1"/>
        </vertical>
        <horizontal style="thin">
          <color auto="1"/>
        </horizontal>
      </border>
    </dxf>
    <dxf>
      <font>
        <strike val="0"/>
        <outline val="0"/>
        <shadow val="0"/>
        <u val="none"/>
        <vertAlign val="baseline"/>
        <sz val="12"/>
        <name val="Helvetica"/>
        <family val="2"/>
        <scheme val="none"/>
      </font>
      <numFmt numFmtId="0" formatCode="General"/>
      <border diagonalUp="0" diagonalDown="0">
        <left/>
        <right style="thin">
          <color theme="1"/>
        </right>
        <top style="thin">
          <color theme="1"/>
        </top>
        <bottom style="thin">
          <color theme="1"/>
        </bottom>
        <vertical style="thin">
          <color theme="1"/>
        </vertical>
        <horizontal style="thin">
          <color theme="1"/>
        </horizontal>
      </border>
    </dxf>
    <dxf>
      <border>
        <top style="thin">
          <color theme="1"/>
        </top>
      </border>
    </dxf>
    <dxf>
      <alignment horizontal="general" vertical="center" textRotation="0" wrapText="0" indent="0" justifyLastLine="0" shrinkToFit="0" readingOrder="0"/>
      <border diagonalUp="0" diagonalDown="0">
        <left style="thin">
          <color auto="1"/>
        </left>
        <right style="thin">
          <color auto="1"/>
        </right>
        <top/>
        <bottom/>
        <vertical style="thin">
          <color auto="1"/>
        </vertical>
        <horizontal style="thin">
          <color auto="1"/>
        </horizontal>
      </border>
    </dxf>
    <dxf>
      <border diagonalUp="0" diagonalDown="0">
        <left style="medium">
          <color theme="1"/>
        </left>
        <right style="medium">
          <color theme="1"/>
        </right>
        <top style="thin">
          <color indexed="64"/>
        </top>
        <bottom/>
      </border>
    </dxf>
    <dxf>
      <font>
        <strike val="0"/>
        <outline val="0"/>
        <shadow val="0"/>
        <u val="none"/>
        <vertAlign val="baseline"/>
        <sz val="12"/>
        <name val="Helvetica"/>
        <family val="2"/>
        <scheme val="none"/>
      </font>
    </dxf>
    <dxf>
      <border>
        <bottom style="thin">
          <color theme="1"/>
        </bottom>
      </border>
    </dxf>
    <dxf>
      <font>
        <strike val="0"/>
        <outline val="0"/>
        <shadow val="0"/>
        <u val="none"/>
        <vertAlign val="baseline"/>
        <sz val="12"/>
        <name val="Helvetica"/>
        <family val="2"/>
        <scheme val="none"/>
      </font>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outline="0">
        <left style="thin">
          <color theme="1"/>
        </left>
        <right/>
        <top style="thin">
          <color theme="1"/>
        </top>
        <bottom/>
      </border>
    </dxf>
    <dxf>
      <font>
        <strike val="0"/>
        <outline val="0"/>
        <shadow val="0"/>
        <u val="none"/>
        <vertAlign val="baseline"/>
        <sz val="12"/>
        <color theme="1"/>
        <name val="Helvetica"/>
        <family val="2"/>
        <scheme val="none"/>
      </font>
      <numFmt numFmtId="0" formatCode="General"/>
      <border diagonalUp="0" diagonalDown="0">
        <left style="thin">
          <color theme="1"/>
        </left>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outline="0">
        <left/>
        <right style="thin">
          <color theme="1"/>
        </right>
        <top style="thin">
          <color theme="1"/>
        </top>
        <bottom/>
      </border>
    </dxf>
    <dxf>
      <font>
        <strike val="0"/>
        <outline val="0"/>
        <shadow val="0"/>
        <u val="none"/>
        <vertAlign val="baseline"/>
        <sz val="12"/>
        <color theme="1"/>
        <name val="Helvetica"/>
        <family val="2"/>
        <scheme val="none"/>
      </font>
      <numFmt numFmtId="0" formatCode="General"/>
      <border diagonalUp="0" diagonalDown="0">
        <left/>
        <right style="thin">
          <color theme="1"/>
        </right>
        <top style="thin">
          <color theme="1"/>
        </top>
        <bottom style="thin">
          <color theme="1"/>
        </bottom>
        <vertical style="thin">
          <color theme="1"/>
        </vertical>
        <horizontal style="thin">
          <color theme="1"/>
        </horizontal>
      </border>
    </dxf>
    <dxf>
      <border>
        <top style="thin">
          <color theme="1"/>
        </top>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left style="thin">
          <color theme="1"/>
        </left>
        <right style="thin">
          <color theme="1"/>
        </right>
        <top/>
        <bottom/>
        <vertical style="thin">
          <color theme="1"/>
        </vertical>
        <horizontal style="thin">
          <color theme="1"/>
        </horizontal>
      </border>
    </dxf>
    <dxf>
      <border diagonalUp="0" diagonalDown="0">
        <left style="medium">
          <color theme="1"/>
        </left>
        <right style="medium">
          <color theme="1"/>
        </right>
        <bottom style="medium">
          <color theme="1"/>
        </bottom>
      </border>
    </dxf>
    <dxf>
      <font>
        <strike val="0"/>
        <outline val="0"/>
        <shadow val="0"/>
        <u val="none"/>
        <vertAlign val="baseline"/>
        <sz val="12"/>
        <color theme="1"/>
        <name val="Helvetica"/>
        <family val="2"/>
        <scheme val="none"/>
      </font>
    </dxf>
    <dxf>
      <border>
        <bottom style="thin">
          <color theme="1"/>
        </bottom>
      </border>
    </dxf>
    <dxf>
      <font>
        <strike val="0"/>
        <outline val="0"/>
        <shadow val="0"/>
        <u val="none"/>
        <vertAlign val="baseline"/>
        <sz val="12"/>
        <color theme="1"/>
        <name val="Helvetica"/>
        <family val="2"/>
        <scheme val="none"/>
      </font>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outline="0">
        <left style="thin">
          <color theme="1"/>
        </left>
        <right style="medium">
          <color theme="1"/>
        </right>
        <top style="thin">
          <color theme="1"/>
        </top>
        <bottom style="medium">
          <color theme="1"/>
        </bottom>
      </border>
    </dxf>
    <dxf>
      <font>
        <strike val="0"/>
        <outline val="0"/>
        <shadow val="0"/>
        <u val="none"/>
        <vertAlign val="baseline"/>
        <sz val="12"/>
        <color theme="1"/>
        <name val="Helvetica"/>
        <family val="2"/>
        <scheme val="none"/>
      </font>
      <numFmt numFmtId="0" formatCode="General"/>
      <border diagonalUp="0" diagonalDown="0">
        <left style="thin">
          <color theme="1"/>
        </left>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outline="0">
        <left style="medium">
          <color theme="1"/>
        </left>
        <right style="thin">
          <color theme="1"/>
        </right>
        <top style="thin">
          <color theme="1"/>
        </top>
        <bottom style="medium">
          <color theme="1"/>
        </bottom>
      </border>
    </dxf>
    <dxf>
      <font>
        <strike val="0"/>
        <outline val="0"/>
        <shadow val="0"/>
        <u val="none"/>
        <vertAlign val="baseline"/>
        <sz val="12"/>
        <color theme="1"/>
        <name val="Helvetica"/>
        <family val="2"/>
        <scheme val="none"/>
      </font>
      <numFmt numFmtId="0" formatCode="General"/>
      <border diagonalUp="0" diagonalDown="0">
        <left/>
        <right style="thin">
          <color theme="1"/>
        </right>
        <top style="thin">
          <color theme="1"/>
        </top>
        <bottom style="thin">
          <color theme="1"/>
        </bottom>
        <vertical style="thin">
          <color theme="1"/>
        </vertical>
        <horizontal style="thin">
          <color theme="1"/>
        </horizontal>
      </border>
    </dxf>
    <dxf>
      <border outline="0">
        <top style="thin">
          <color theme="1"/>
        </top>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left style="thin">
          <color theme="1"/>
        </left>
        <right style="thin">
          <color theme="1"/>
        </right>
        <top/>
        <bottom/>
        <vertical style="thin">
          <color theme="1"/>
        </vertical>
        <horizontal style="thin">
          <color theme="1"/>
        </horizontal>
      </border>
    </dxf>
    <dxf>
      <font>
        <strike val="0"/>
        <outline val="0"/>
        <shadow val="0"/>
        <u val="none"/>
        <vertAlign val="baseline"/>
        <sz val="12"/>
        <color theme="1"/>
        <name val="Helvetica"/>
        <family val="2"/>
        <scheme val="none"/>
      </font>
    </dxf>
    <dxf>
      <font>
        <strike val="0"/>
        <outline val="0"/>
        <shadow val="0"/>
        <u val="none"/>
        <vertAlign val="baseline"/>
        <sz val="12"/>
        <color theme="1"/>
        <name val="Helvetica"/>
        <family val="2"/>
        <scheme val="none"/>
      </font>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thin">
          <color theme="1"/>
        </left>
        <right style="medium">
          <color theme="1"/>
        </right>
        <top style="thin">
          <color theme="1"/>
        </top>
        <bottom style="medium">
          <color theme="1"/>
        </bottom>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style="thin">
          <color theme="1"/>
        </left>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alignment horizontal="general" vertical="center" textRotation="0" wrapText="0" indent="0" justifyLastLine="0" shrinkToFit="0" readingOrder="0"/>
      <border diagonalUp="0" diagonalDown="0" outline="0">
        <left style="medium">
          <color theme="1"/>
        </left>
        <right style="thin">
          <color theme="1"/>
        </right>
        <top style="thin">
          <color theme="1"/>
        </top>
        <bottom style="medium">
          <color theme="1"/>
        </bottom>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right style="thin">
          <color theme="1"/>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rgb="FFFFFFFF"/>
        <name val="Helvetica"/>
        <family val="2"/>
        <scheme val="none"/>
      </font>
      <fill>
        <patternFill patternType="solid">
          <fgColor rgb="FF000000"/>
          <bgColor rgb="FF000000"/>
        </patternFill>
      </fill>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border outline="0">
        <top style="thick">
          <color rgb="FF77B542"/>
        </top>
      </border>
    </dxf>
    <dxf>
      <font>
        <strike val="0"/>
        <outline val="0"/>
        <shadow val="0"/>
        <u val="none"/>
        <vertAlign val="baseline"/>
        <sz val="12"/>
        <name val="Helvetica"/>
        <family val="2"/>
        <scheme val="none"/>
      </font>
      <alignment horizontal="general" vertical="center" textRotation="0" wrapText="0" indent="0" justifyLastLine="0" shrinkToFit="0" readingOrder="0"/>
    </dxf>
    <dxf>
      <border outline="0">
        <bottom style="thin">
          <color theme="1"/>
        </bottom>
      </border>
    </dxf>
    <dxf>
      <font>
        <b val="0"/>
        <i val="0"/>
        <strike val="0"/>
        <condense val="0"/>
        <extend val="0"/>
        <outline val="0"/>
        <shadow val="0"/>
        <u val="none"/>
        <vertAlign val="baseline"/>
        <sz val="12"/>
        <color theme="1"/>
        <name val="Helvetica"/>
        <family val="2"/>
        <scheme val="none"/>
      </font>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outline="0">
        <left style="thin">
          <color theme="1"/>
        </left>
        <right style="medium">
          <color theme="1"/>
        </right>
        <top style="thin">
          <color theme="1"/>
        </top>
        <bottom style="medium">
          <color theme="1"/>
        </bottom>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style="thin">
          <color theme="1"/>
        </left>
        <right/>
        <top style="thin">
          <color theme="1"/>
        </top>
        <bottom style="thin">
          <color theme="1"/>
        </bottom>
        <vertical style="thin">
          <color theme="1"/>
        </vertical>
        <horizontal style="thin">
          <color theme="1"/>
        </horizontal>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outline="0">
        <left style="medium">
          <color theme="1"/>
        </left>
        <right style="thin">
          <color theme="1"/>
        </right>
        <top style="thin">
          <color theme="1"/>
        </top>
        <bottom style="medium">
          <color theme="1"/>
        </bottom>
      </border>
    </dxf>
    <dxf>
      <font>
        <strike val="0"/>
        <outline val="0"/>
        <shadow val="0"/>
        <u val="none"/>
        <vertAlign val="baseline"/>
        <sz val="12"/>
        <name val="Helvetica"/>
        <family val="2"/>
        <scheme val="none"/>
      </font>
      <numFmt numFmtId="0" formatCode="General"/>
      <alignment horizontal="general" vertical="center" textRotation="0" wrapText="0" indent="0" justifyLastLine="0" shrinkToFit="0" readingOrder="0"/>
      <border diagonalUp="0" diagonalDown="0">
        <left/>
        <right style="thin">
          <color theme="1"/>
        </right>
        <top style="thin">
          <color theme="1"/>
        </top>
        <bottom style="thin">
          <color theme="1"/>
        </bottom>
        <vertical style="thin">
          <color theme="1"/>
        </vertical>
        <horizontal style="thin">
          <color theme="1"/>
        </horizontal>
      </border>
    </dxf>
    <dxf>
      <border>
        <top style="thin">
          <color theme="1"/>
        </top>
      </border>
    </dxf>
    <dxf>
      <font>
        <b val="0"/>
        <i val="0"/>
        <strike val="0"/>
        <condense val="0"/>
        <extend val="0"/>
        <outline val="0"/>
        <shadow val="0"/>
        <u val="none"/>
        <vertAlign val="baseline"/>
        <sz val="12"/>
        <color theme="0"/>
        <name val="Helvetica"/>
        <family val="2"/>
        <scheme val="none"/>
      </font>
      <fill>
        <patternFill patternType="solid">
          <fgColor indexed="64"/>
          <bgColor theme="1"/>
        </patternFill>
      </fill>
      <border diagonalUp="0" diagonalDown="0">
        <left style="thin">
          <color theme="1"/>
        </left>
        <right style="thin">
          <color theme="1"/>
        </right>
        <top/>
        <bottom/>
        <vertical style="thin">
          <color theme="1"/>
        </vertical>
        <horizontal style="thin">
          <color theme="1"/>
        </horizontal>
      </border>
    </dxf>
    <dxf>
      <font>
        <strike val="0"/>
        <outline val="0"/>
        <shadow val="0"/>
        <u val="none"/>
        <vertAlign val="baseline"/>
        <sz val="12"/>
        <name val="Helvetica"/>
        <family val="2"/>
        <scheme val="none"/>
      </font>
      <alignment horizontal="general" vertical="center" textRotation="0" wrapText="0" indent="0" justifyLastLine="0" shrinkToFit="0" readingOrder="0"/>
    </dxf>
    <dxf>
      <font>
        <strike val="0"/>
        <outline val="0"/>
        <shadow val="0"/>
        <u val="none"/>
        <vertAlign val="baseline"/>
        <sz val="12"/>
        <name val="Helvetica"/>
        <family val="2"/>
        <scheme val="none"/>
      </font>
      <alignment horizontal="general" vertical="center" textRotation="0" wrapText="0" indent="0" justifyLastLine="0" shrinkToFit="0" readingOrder="0"/>
      <border diagonalUp="0" diagonalDown="0">
        <left style="thin">
          <color theme="1"/>
        </left>
        <right style="thin">
          <color theme="1"/>
        </right>
        <top/>
        <bottom/>
        <vertical style="thin">
          <color theme="1"/>
        </vertical>
        <horizontal style="thin">
          <color theme="1"/>
        </horizontal>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top/>
        <bottom/>
      </border>
      <protection locked="1" hidden="0"/>
    </dxf>
    <dxf>
      <font>
        <strike val="0"/>
        <outline val="0"/>
        <shadow val="0"/>
        <u val="none"/>
        <vertAlign val="baseline"/>
        <sz val="14"/>
        <color theme="1"/>
        <name val="Arial"/>
        <family val="2"/>
        <scheme val="none"/>
      </font>
      <numFmt numFmtId="19" formatCode="m/d/yy"/>
      <border outline="0">
        <left style="thin">
          <color indexed="64"/>
        </left>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protection locked="1" hidden="0"/>
    </dxf>
    <dxf>
      <font>
        <strike val="0"/>
        <outline val="0"/>
        <shadow val="0"/>
        <u val="none"/>
        <vertAlign val="baseline"/>
        <sz val="14"/>
        <color theme="1"/>
        <name val="Arial"/>
        <family val="2"/>
        <scheme val="none"/>
      </font>
      <border outline="0">
        <left style="thin">
          <color indexed="64"/>
        </left>
        <right style="thin">
          <color indexed="64"/>
        </right>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protection locked="1" hidden="0"/>
    </dxf>
    <dxf>
      <font>
        <strike val="0"/>
        <outline val="0"/>
        <shadow val="0"/>
        <u val="none"/>
        <vertAlign val="baseline"/>
        <sz val="14"/>
        <color theme="1"/>
        <name val="Arial"/>
        <family val="2"/>
        <scheme val="none"/>
      </font>
      <border outline="0">
        <left style="thin">
          <color indexed="64"/>
        </left>
        <right style="thin">
          <color indexed="64"/>
        </right>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protection locked="1" hidden="0"/>
    </dxf>
    <dxf>
      <font>
        <strike val="0"/>
        <outline val="0"/>
        <shadow val="0"/>
        <u val="none"/>
        <vertAlign val="baseline"/>
        <sz val="14"/>
        <color theme="1"/>
        <name val="Arial"/>
        <family val="2"/>
        <scheme val="none"/>
      </font>
      <border outline="0">
        <left style="thin">
          <color indexed="64"/>
        </left>
        <right style="thin">
          <color indexed="64"/>
        </right>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theme="1"/>
        </left>
        <right style="thin">
          <color indexed="64"/>
        </right>
        <top/>
        <bottom/>
      </border>
      <protection locked="1" hidden="0"/>
    </dxf>
    <dxf>
      <font>
        <strike val="0"/>
        <outline val="0"/>
        <shadow val="0"/>
        <u val="none"/>
        <vertAlign val="baseline"/>
        <sz val="14"/>
        <color theme="1"/>
        <name val="Arial"/>
        <family val="2"/>
        <scheme val="none"/>
      </font>
      <border outline="0">
        <left style="thin">
          <color theme="1"/>
        </left>
        <right style="thin">
          <color indexed="64"/>
        </right>
      </border>
    </dxf>
    <dxf>
      <font>
        <b/>
        <i val="0"/>
        <strike val="0"/>
        <condense val="0"/>
        <extend val="0"/>
        <outline val="0"/>
        <shadow val="0"/>
        <u val="none"/>
        <vertAlign val="baseline"/>
        <sz val="14"/>
        <color theme="0"/>
        <name val="Arial"/>
        <family val="2"/>
        <scheme val="none"/>
      </font>
      <numFmt numFmtId="0" formatCode="General"/>
      <fill>
        <patternFill patternType="solid">
          <fgColor indexed="64"/>
          <bgColor theme="1"/>
        </patternFill>
      </fill>
      <alignment horizontal="right" vertical="center" textRotation="0" wrapText="1" indent="0" justifyLastLine="0" shrinkToFit="0" readingOrder="0"/>
      <border diagonalUp="0" diagonalDown="0" outline="0">
        <left style="thin">
          <color theme="1"/>
        </left>
        <right style="thin">
          <color theme="1"/>
        </right>
        <top style="thin">
          <color theme="1"/>
        </top>
        <bottom style="thin">
          <color theme="1"/>
        </bottom>
      </border>
      <protection locked="0" hidden="0"/>
    </dxf>
    <dxf>
      <fill>
        <patternFill patternType="none">
          <fgColor indexed="64"/>
          <bgColor indexed="65"/>
        </patternFill>
      </fill>
    </dxf>
    <dxf>
      <font>
        <strike val="0"/>
        <outline val="0"/>
        <shadow val="0"/>
        <u val="none"/>
        <vertAlign val="baseline"/>
        <sz val="14"/>
        <color rgb="FFFFFFFF"/>
        <name val="Arial"/>
        <family val="2"/>
        <scheme val="none"/>
      </font>
      <fill>
        <patternFill patternType="solid">
          <fgColor rgb="FF000000"/>
          <bgColor rgb="FF000000"/>
        </patternFill>
      </fill>
      <alignment horizontal="right" vertical="center" textRotation="0" indent="0" justifyLastLine="0" shrinkToFit="0" readingOrder="0"/>
    </dxf>
    <dxf>
      <border outline="0">
        <top style="medium">
          <color rgb="FF375623"/>
        </top>
      </border>
    </dxf>
    <dxf>
      <border outline="0">
        <bottom style="medium">
          <color rgb="FF375623"/>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numFmt numFmtId="19" formatCode="m/d/yy"/>
      <alignment horizontal="center" vertical="center" textRotation="0" wrapText="1" indent="0" justifyLastLine="0" shrinkToFit="0" readingOrder="0"/>
      <border diagonalUp="0" diagonalDown="0">
        <left style="thin">
          <color indexed="64"/>
        </left>
        <right style="thin">
          <color indexed="64"/>
        </right>
        <top/>
        <bottom style="thin">
          <color indexed="64"/>
        </bottom>
        <vertical/>
        <horizontal/>
      </border>
    </dxf>
    <dxf>
      <alignment horizontal="center" vertical="center" textRotation="0" wrapText="1" indent="0" justifyLastLine="0" shrinkToFit="0" readingOrder="0"/>
      <border diagonalUp="0" diagonalDown="0">
        <left style="thin">
          <color theme="1"/>
        </left>
        <right/>
        <top/>
        <bottom style="thin">
          <color theme="1"/>
        </bottom>
        <vertical/>
        <horizontal/>
      </border>
    </dxf>
    <dxf>
      <font>
        <b/>
        <sz val="14"/>
        <color rgb="FF5D2787"/>
      </font>
      <alignment horizontal="center" vertical="center" textRotation="0" wrapText="0" indent="0" justifyLastLine="0" shrinkToFit="0" readingOrder="0"/>
      <border diagonalUp="0" diagonalDown="0">
        <left style="thin">
          <color indexed="64"/>
        </left>
        <right style="thin">
          <color indexed="64"/>
        </right>
        <top/>
        <bottom style="thin">
          <color indexed="64"/>
        </bottom>
        <vertical/>
        <horizontal/>
      </border>
    </dxf>
    <dxf>
      <border diagonalUp="0" diagonalDown="0">
        <left style="thin">
          <color indexed="64"/>
        </left>
        <right style="thin">
          <color indexed="64"/>
        </right>
        <top/>
        <bottom style="thin">
          <color indexed="64"/>
        </bottom>
        <vertical/>
        <horizontal/>
      </border>
    </dxf>
    <dxf>
      <border outline="0">
        <left style="thin">
          <color rgb="FF000000"/>
        </left>
      </border>
    </dxf>
    <dxf>
      <border diagonalUp="0" diagonalDown="0">
        <left style="thin">
          <color theme="0" tint="-0.34998626667073579"/>
        </left>
        <right style="thin">
          <color theme="0" tint="-0.34998626667073579"/>
        </right>
        <top/>
        <bottom/>
        <vertical style="thin">
          <color theme="0" tint="-0.34998626667073579"/>
        </vertical>
        <horizontal/>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top/>
        <bottom/>
      </border>
      <protection locked="1" hidden="0"/>
    </dxf>
    <dxf>
      <font>
        <strike val="0"/>
        <outline val="0"/>
        <shadow val="0"/>
        <u val="none"/>
        <vertAlign val="baseline"/>
        <sz val="14"/>
        <color theme="1"/>
        <name val="Arial"/>
        <family val="2"/>
        <scheme val="none"/>
      </font>
      <numFmt numFmtId="19" formatCode="m/d/yy"/>
      <border outline="0">
        <left style="thin">
          <color indexed="64"/>
        </left>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protection locked="1" hidden="0"/>
    </dxf>
    <dxf>
      <font>
        <strike val="0"/>
        <outline val="0"/>
        <shadow val="0"/>
        <u val="none"/>
        <vertAlign val="baseline"/>
        <sz val="14"/>
        <color theme="1"/>
        <name val="Arial"/>
        <family val="2"/>
        <scheme val="none"/>
      </font>
      <border outline="0">
        <left style="thin">
          <color indexed="64"/>
        </left>
        <right style="thin">
          <color indexed="64"/>
        </right>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protection locked="1" hidden="0"/>
    </dxf>
    <dxf>
      <font>
        <strike val="0"/>
        <outline val="0"/>
        <shadow val="0"/>
        <u val="none"/>
        <vertAlign val="baseline"/>
        <sz val="14"/>
        <color theme="1"/>
        <name val="Arial"/>
        <family val="2"/>
        <scheme val="none"/>
      </font>
      <border outline="0">
        <left style="thin">
          <color indexed="64"/>
        </left>
        <right style="thin">
          <color indexed="64"/>
        </right>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protection locked="1" hidden="0"/>
    </dxf>
    <dxf>
      <font>
        <strike val="0"/>
        <outline val="0"/>
        <shadow val="0"/>
        <u val="none"/>
        <vertAlign val="baseline"/>
        <sz val="14"/>
        <color theme="1"/>
        <name val="Arial"/>
        <family val="2"/>
        <scheme val="none"/>
      </font>
      <border outline="0">
        <left style="thin">
          <color indexed="64"/>
        </left>
        <right style="thin">
          <color indexed="64"/>
        </right>
      </border>
    </dxf>
    <dxf>
      <font>
        <b val="0"/>
        <i val="0"/>
        <strike val="0"/>
        <condense val="0"/>
        <extend val="0"/>
        <outline val="0"/>
        <shadow val="0"/>
        <u val="none"/>
        <vertAlign val="baseline"/>
        <sz val="14"/>
        <color theme="0"/>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theme="1"/>
        </left>
        <right style="thin">
          <color indexed="64"/>
        </right>
        <top/>
        <bottom/>
      </border>
      <protection locked="1" hidden="0"/>
    </dxf>
    <dxf>
      <font>
        <strike val="0"/>
        <outline val="0"/>
        <shadow val="0"/>
        <u val="none"/>
        <vertAlign val="baseline"/>
        <sz val="14"/>
        <color theme="1"/>
        <name val="Arial"/>
        <family val="2"/>
        <scheme val="none"/>
      </font>
      <border outline="0">
        <left style="thin">
          <color theme="1"/>
        </left>
        <right style="thin">
          <color indexed="64"/>
        </right>
      </border>
    </dxf>
    <dxf>
      <font>
        <b/>
        <i val="0"/>
        <strike val="0"/>
        <condense val="0"/>
        <extend val="0"/>
        <outline val="0"/>
        <shadow val="0"/>
        <u val="none"/>
        <vertAlign val="baseline"/>
        <sz val="14"/>
        <color theme="0"/>
        <name val="Arial"/>
        <family val="2"/>
        <scheme val="none"/>
      </font>
      <numFmt numFmtId="0" formatCode="General"/>
      <fill>
        <patternFill patternType="solid">
          <fgColor indexed="64"/>
          <bgColor theme="1"/>
        </patternFill>
      </fill>
      <alignment horizontal="right" vertical="center" textRotation="0" wrapText="1" indent="0" justifyLastLine="0" shrinkToFit="0" readingOrder="0"/>
      <border diagonalUp="0" diagonalDown="0" outline="0">
        <left style="thin">
          <color theme="1"/>
        </left>
        <right style="thin">
          <color theme="1"/>
        </right>
        <top style="thin">
          <color theme="1"/>
        </top>
        <bottom style="thin">
          <color theme="1"/>
        </bottom>
      </border>
      <protection locked="0" hidden="0"/>
    </dxf>
    <dxf>
      <fill>
        <patternFill patternType="none">
          <fgColor indexed="64"/>
          <bgColor auto="1"/>
        </patternFill>
      </fill>
    </dxf>
    <dxf>
      <border outline="0">
        <top style="medium">
          <color rgb="FF375623"/>
        </top>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top/>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4"/>
        <color theme="1"/>
        <name val="Arial"/>
        <family val="2"/>
        <scheme val="none"/>
      </font>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right style="thin">
          <color indexed="64"/>
        </right>
        <top/>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dxf>
    <dxf>
      <font>
        <strike val="0"/>
        <outline val="0"/>
        <shadow val="0"/>
        <u val="none"/>
        <vertAlign val="baseline"/>
        <sz val="14"/>
        <color theme="1"/>
        <name val="Arial"/>
        <family val="2"/>
        <scheme val="none"/>
      </font>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theme="1"/>
        </left>
        <right style="thin">
          <color indexed="64"/>
        </right>
        <top/>
        <bottom/>
      </border>
    </dxf>
    <dxf>
      <font>
        <b/>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right style="thin">
          <color indexed="64"/>
        </right>
        <top/>
        <bottom/>
      </border>
      <protection locked="0" hidden="0"/>
    </dxf>
    <dxf>
      <font>
        <strike val="0"/>
        <outline val="0"/>
        <shadow val="0"/>
        <u val="none"/>
        <vertAlign val="baseline"/>
        <sz val="14"/>
        <color rgb="FF808080"/>
        <name val="Arial"/>
        <family val="2"/>
        <scheme val="none"/>
      </font>
      <fill>
        <patternFill>
          <fgColor rgb="FF000000"/>
          <bgColor rgb="FF000000"/>
        </patternFill>
      </fill>
      <alignment horizontal="right" vertical="center" textRotation="0" indent="0" justifyLastLine="0" shrinkToFit="0" readingOrder="0"/>
    </dxf>
    <dxf>
      <border outline="0">
        <left style="thin">
          <color rgb="FF000000"/>
        </left>
        <right style="thin">
          <color rgb="FF000000"/>
        </right>
        <top style="medium">
          <color rgb="FF375623"/>
        </top>
      </border>
    </dxf>
    <dxf>
      <border outline="0">
        <bottom style="medium">
          <color rgb="FF375623"/>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top/>
        <bottom/>
      </border>
      <protection locked="1" hidden="0"/>
    </dxf>
    <dxf>
      <font>
        <strike val="0"/>
        <outline val="0"/>
        <shadow val="0"/>
        <u val="none"/>
        <vertAlign val="baseline"/>
        <sz val="14"/>
        <color theme="1"/>
        <name val="Arial"/>
        <family val="2"/>
        <scheme val="none"/>
      </font>
      <border diagonalUp="0" diagonalDown="0" outline="0">
        <left style="thin">
          <color indexed="64"/>
        </left>
        <right/>
        <top style="thin">
          <color indexed="64"/>
        </top>
        <bottom style="thin">
          <color indexed="64"/>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strike val="0"/>
        <outline val="0"/>
        <shadow val="0"/>
        <u val="none"/>
        <vertAlign val="baseline"/>
        <sz val="14"/>
        <color theme="1"/>
        <name val="Arial"/>
        <family val="2"/>
        <scheme val="none"/>
      </font>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right style="thin">
          <color indexed="64"/>
        </right>
        <top/>
        <bottom/>
      </border>
      <protection locked="1" hidden="0"/>
    </dxf>
    <dxf>
      <font>
        <strike val="0"/>
        <outline val="0"/>
        <shadow val="0"/>
        <u val="none"/>
        <vertAlign val="baseline"/>
        <sz val="14"/>
        <color theme="1"/>
        <name val="Arial"/>
        <family val="2"/>
        <scheme val="none"/>
      </font>
      <border outline="0">
        <right style="thin">
          <color indexed="64"/>
        </right>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strike val="0"/>
        <outline val="0"/>
        <shadow val="0"/>
        <u val="none"/>
        <vertAlign val="baseline"/>
        <sz val="14"/>
        <color theme="1"/>
        <name val="Arial"/>
        <family val="2"/>
        <scheme val="none"/>
      </font>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theme="1"/>
        </left>
        <right style="thin">
          <color indexed="64"/>
        </right>
        <top/>
        <bottom/>
      </border>
      <protection locked="1" hidden="0"/>
    </dxf>
    <dxf>
      <font>
        <strike val="0"/>
        <outline val="0"/>
        <shadow val="0"/>
        <u val="none"/>
        <vertAlign val="baseline"/>
        <sz val="14"/>
        <color theme="1"/>
        <name val="Arial"/>
        <family val="2"/>
        <scheme val="none"/>
      </font>
      <border outline="0">
        <left style="thin">
          <color theme="1"/>
        </left>
        <right style="thin">
          <color indexed="64"/>
        </right>
      </border>
    </dxf>
    <dxf>
      <font>
        <b/>
        <i val="0"/>
        <strike val="0"/>
        <condense val="0"/>
        <extend val="0"/>
        <outline val="0"/>
        <shadow val="0"/>
        <u val="none"/>
        <vertAlign val="baseline"/>
        <sz val="14"/>
        <color theme="1" tint="0.499984740745262"/>
        <name val="Arial"/>
        <family val="2"/>
        <scheme val="none"/>
      </font>
      <numFmt numFmtId="0" formatCode="General"/>
      <fill>
        <patternFill patternType="solid">
          <fgColor indexed="64"/>
          <bgColor theme="1"/>
        </patternFill>
      </fill>
      <alignment horizontal="right" vertical="center" textRotation="0" wrapText="1" indent="0" justifyLastLine="0" shrinkToFit="0" readingOrder="0"/>
      <border diagonalUp="0" diagonalDown="0" outline="0">
        <left/>
        <right style="thin">
          <color indexed="64"/>
        </right>
        <top/>
        <bottom/>
      </border>
      <protection locked="0" hidden="0"/>
    </dxf>
    <dxf>
      <fill>
        <patternFill patternType="none">
          <fgColor indexed="64"/>
          <bgColor auto="1"/>
        </patternFill>
      </fill>
      <border diagonalUp="0" diagonalDown="0" outline="0">
        <left/>
        <right style="thin">
          <color indexed="64"/>
        </right>
        <top style="thin">
          <color theme="1"/>
        </top>
        <bottom style="thin">
          <color theme="1"/>
        </bottom>
      </border>
    </dxf>
    <dxf>
      <font>
        <strike val="0"/>
        <outline val="0"/>
        <shadow val="0"/>
        <u val="none"/>
        <vertAlign val="baseline"/>
        <sz val="14"/>
        <color theme="1" tint="0.499984740745262"/>
        <name val="Arial"/>
        <family val="2"/>
        <scheme val="none"/>
      </font>
      <fill>
        <patternFill>
          <fgColor indexed="64"/>
          <bgColor theme="1"/>
        </patternFill>
      </fill>
      <alignment horizontal="right" vertical="center" textRotation="0" indent="0" justifyLastLine="0" shrinkToFit="0" readingOrder="0"/>
    </dxf>
    <dxf>
      <border outline="0">
        <left style="thin">
          <color theme="1"/>
        </left>
        <right style="thin">
          <color indexed="64"/>
        </right>
        <top style="medium">
          <color theme="9" tint="-0.499984740745262"/>
        </top>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numFmt numFmtId="19" formatCode="m/d/yy"/>
    </dxf>
    <dxf>
      <fill>
        <patternFill patternType="none">
          <fgColor indexed="64"/>
          <bgColor auto="1"/>
        </patternFill>
      </fill>
    </dxf>
    <dxf>
      <font>
        <strike val="0"/>
        <outline val="0"/>
        <shadow val="0"/>
        <u val="none"/>
        <vertAlign val="baseline"/>
        <sz val="14"/>
        <color theme="1" tint="0.499984740745262"/>
        <name val="Arial"/>
        <family val="2"/>
        <scheme val="none"/>
      </font>
      <fill>
        <patternFill>
          <fgColor indexed="64"/>
          <bgColor theme="1"/>
        </patternFill>
      </fill>
      <alignment horizontal="right" vertical="center" textRotation="0" indent="0" justifyLastLine="0" shrinkToFit="0" readingOrder="0"/>
    </dxf>
    <dxf>
      <border outline="0">
        <top style="medium">
          <color theme="9" tint="-0.499984740745262"/>
        </top>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dxf>
    <dxf>
      <font>
        <b val="0"/>
        <i val="0"/>
        <strike val="0"/>
        <condense val="0"/>
        <extend val="0"/>
        <outline val="0"/>
        <shadow val="0"/>
        <u val="none"/>
        <vertAlign val="baseline"/>
        <sz val="14"/>
        <color rgb="FF000000"/>
        <name val="ARIAL"/>
        <family val="2"/>
        <scheme val="none"/>
      </font>
      <numFmt numFmtId="19" formatCode="m/d/yy"/>
      <alignment horizontal="center" vertical="center" textRotation="0" wrapText="0" indent="0" justifyLastLine="0" shrinkToFit="0" readingOrder="0"/>
      <border diagonalUp="0" diagonalDown="0">
        <left style="thin">
          <color indexed="64"/>
        </left>
        <right style="thin">
          <color indexed="64"/>
        </right>
        <top style="thin">
          <color indexed="64"/>
        </top>
        <bottom style="thin">
          <color indexed="64"/>
        </bottom>
        <vertical/>
        <horizontal/>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border outline="0">
        <left style="thin">
          <color theme="1"/>
        </left>
      </border>
    </dxf>
    <dxf>
      <font>
        <b/>
        <i val="0"/>
        <strike val="0"/>
        <condense val="0"/>
        <extend val="0"/>
        <outline val="0"/>
        <shadow val="0"/>
        <u val="none"/>
        <vertAlign val="baseline"/>
        <sz val="14"/>
        <color theme="1" tint="0.499984740745262"/>
        <name val="Arial"/>
        <family val="2"/>
        <scheme val="none"/>
      </font>
      <numFmt numFmtId="0" formatCode="General"/>
      <fill>
        <patternFill patternType="solid">
          <fgColor indexed="64"/>
          <bgColor theme="1"/>
        </patternFill>
      </fill>
      <alignment horizontal="right" vertical="center" textRotation="0" wrapText="1" indent="0" justifyLastLine="0" shrinkToFit="0" readingOrder="0"/>
      <border diagonalUp="0" diagonalDown="0" outline="0">
        <left style="thin">
          <color theme="1"/>
        </left>
        <right style="thin">
          <color theme="1"/>
        </right>
        <top style="thin">
          <color theme="1"/>
        </top>
        <bottom style="thin">
          <color theme="1"/>
        </bottom>
      </border>
      <protection locked="0" hidden="0"/>
    </dxf>
    <dxf>
      <fill>
        <patternFill patternType="none">
          <fgColor indexed="64"/>
          <bgColor indexed="65"/>
        </patternFill>
      </fill>
    </dxf>
    <dxf>
      <font>
        <strike val="0"/>
        <outline val="0"/>
        <shadow val="0"/>
        <u val="none"/>
        <vertAlign val="baseline"/>
        <sz val="14"/>
        <color theme="1" tint="0.499984740745262"/>
        <name val="Arial"/>
        <family val="2"/>
        <scheme val="none"/>
      </font>
      <fill>
        <patternFill>
          <fgColor indexed="64"/>
          <bgColor theme="1"/>
        </patternFill>
      </fill>
      <alignment horizontal="right" vertical="center" textRotation="0" indent="0" justifyLastLine="0" shrinkToFit="0" readingOrder="0"/>
    </dxf>
    <dxf>
      <border outline="0">
        <top style="medium">
          <color theme="9" tint="-0.499984740745262"/>
        </top>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top/>
        <bottom/>
      </border>
      <protection locked="1" hidden="0"/>
    </dxf>
    <dxf>
      <font>
        <strike val="0"/>
        <outline val="0"/>
        <shadow val="0"/>
        <u val="none"/>
        <vertAlign val="baseline"/>
        <sz val="14"/>
        <color theme="1"/>
        <name val="Arial"/>
        <family val="2"/>
        <scheme val="none"/>
      </font>
      <numFmt numFmtId="19" formatCode="m/d/yy"/>
      <border outline="0">
        <left style="thin">
          <color indexed="64"/>
        </left>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protection locked="1" hidden="0"/>
    </dxf>
    <dxf>
      <font>
        <strike val="0"/>
        <outline val="0"/>
        <shadow val="0"/>
        <u val="none"/>
        <vertAlign val="baseline"/>
        <sz val="14"/>
        <color theme="1"/>
        <name val="Arial"/>
        <family val="2"/>
        <scheme val="none"/>
      </font>
      <border outline="0">
        <left style="thin">
          <color indexed="64"/>
        </left>
        <right style="thin">
          <color indexed="64"/>
        </right>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protection locked="1" hidden="0"/>
    </dxf>
    <dxf>
      <font>
        <strike val="0"/>
        <outline val="0"/>
        <shadow val="0"/>
        <u val="none"/>
        <vertAlign val="baseline"/>
        <sz val="14"/>
        <color theme="1"/>
        <name val="Arial"/>
        <family val="2"/>
        <scheme val="none"/>
      </font>
      <border outline="0">
        <left style="thin">
          <color indexed="64"/>
        </left>
        <right style="thin">
          <color indexed="64"/>
        </right>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bottom/>
      </border>
      <protection locked="1" hidden="0"/>
    </dxf>
    <dxf>
      <font>
        <strike val="0"/>
        <outline val="0"/>
        <shadow val="0"/>
        <u val="none"/>
        <vertAlign val="baseline"/>
        <sz val="14"/>
        <color theme="1"/>
        <name val="Arial"/>
        <family val="2"/>
        <scheme val="none"/>
      </font>
      <border outline="0">
        <left style="thin">
          <color indexed="64"/>
        </left>
        <right style="thin">
          <color indexed="64"/>
        </right>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theme="1"/>
        </left>
        <right style="thin">
          <color indexed="64"/>
        </right>
        <top/>
        <bottom/>
      </border>
      <protection locked="1" hidden="0"/>
    </dxf>
    <dxf>
      <font>
        <strike val="0"/>
        <outline val="0"/>
        <shadow val="0"/>
        <u val="none"/>
        <vertAlign val="baseline"/>
        <sz val="14"/>
        <color theme="1"/>
        <name val="Arial"/>
        <family val="2"/>
        <scheme val="none"/>
      </font>
      <border outline="0">
        <left style="thin">
          <color theme="1"/>
        </left>
        <right style="thin">
          <color indexed="64"/>
        </right>
      </border>
    </dxf>
    <dxf>
      <font>
        <b/>
        <i val="0"/>
        <strike val="0"/>
        <condense val="0"/>
        <extend val="0"/>
        <outline val="0"/>
        <shadow val="0"/>
        <u val="none"/>
        <vertAlign val="baseline"/>
        <sz val="14"/>
        <color theme="1" tint="0.499984740745262"/>
        <name val="Arial"/>
        <family val="2"/>
        <scheme val="none"/>
      </font>
      <numFmt numFmtId="0" formatCode="General"/>
      <fill>
        <patternFill patternType="solid">
          <fgColor indexed="64"/>
          <bgColor theme="1"/>
        </patternFill>
      </fill>
      <alignment horizontal="right" vertical="center" textRotation="0" wrapText="1" indent="0" justifyLastLine="0" shrinkToFit="0" readingOrder="0"/>
      <border diagonalUp="0" diagonalDown="0" outline="0">
        <left style="thin">
          <color theme="1"/>
        </left>
        <right style="thin">
          <color theme="1"/>
        </right>
        <top style="thin">
          <color theme="1"/>
        </top>
        <bottom style="thin">
          <color theme="1"/>
        </bottom>
      </border>
      <protection locked="0" hidden="0"/>
    </dxf>
    <dxf>
      <fill>
        <patternFill patternType="none">
          <fgColor indexed="64"/>
          <bgColor auto="1"/>
        </patternFill>
      </fill>
    </dxf>
    <dxf>
      <font>
        <strike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indent="0" justifyLastLine="0" shrinkToFit="0" readingOrder="0"/>
    </dxf>
    <dxf>
      <border outline="0">
        <top style="medium">
          <color theme="9" tint="-0.499984740745262"/>
        </top>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0"/>
        <color theme="0"/>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right/>
        <top style="thin">
          <color indexed="64"/>
        </top>
        <bottom/>
      </border>
    </dxf>
    <dxf>
      <font>
        <b val="0"/>
        <i val="0"/>
        <strike val="0"/>
        <condense val="0"/>
        <extend val="0"/>
        <outline val="0"/>
        <shadow val="0"/>
        <u val="none"/>
        <vertAlign val="baseline"/>
        <sz val="10"/>
        <color theme="0"/>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right/>
        <top style="thin">
          <color indexed="64"/>
        </top>
        <bottom/>
      </border>
    </dxf>
    <dxf>
      <font>
        <b val="0"/>
        <i val="0"/>
        <strike val="0"/>
        <condense val="0"/>
        <extend val="0"/>
        <outline val="0"/>
        <shadow val="0"/>
        <u val="none"/>
        <vertAlign val="baseline"/>
        <sz val="10"/>
        <color theme="0"/>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right/>
        <top style="thin">
          <color indexed="64"/>
        </top>
        <bottom/>
      </border>
    </dxf>
    <dxf>
      <font>
        <b val="0"/>
        <i val="0"/>
        <strike val="0"/>
        <condense val="0"/>
        <extend val="0"/>
        <outline val="0"/>
        <shadow val="0"/>
        <u val="none"/>
        <vertAlign val="baseline"/>
        <sz val="10"/>
        <color theme="0"/>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right/>
        <top style="thin">
          <color indexed="64"/>
        </top>
        <bottom/>
      </border>
    </dxf>
    <dxf>
      <font>
        <b val="0"/>
        <i val="0"/>
        <strike val="0"/>
        <condense val="0"/>
        <extend val="0"/>
        <outline val="0"/>
        <shadow val="0"/>
        <u val="none"/>
        <vertAlign val="baseline"/>
        <sz val="10"/>
        <color theme="0"/>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right/>
        <top style="thin">
          <color indexed="64"/>
        </top>
        <bottom/>
      </border>
    </dxf>
    <dxf>
      <border outline="0">
        <left style="thin">
          <color theme="1"/>
        </left>
      </border>
    </dxf>
    <dxf>
      <font>
        <b/>
        <i val="0"/>
        <strike val="0"/>
        <condense val="0"/>
        <extend val="0"/>
        <outline val="0"/>
        <shadow val="0"/>
        <u val="none"/>
        <vertAlign val="baseline"/>
        <sz val="14"/>
        <color theme="0"/>
        <name val="Arial"/>
        <family val="2"/>
        <scheme val="none"/>
      </font>
      <numFmt numFmtId="0" formatCode="General"/>
      <fill>
        <patternFill patternType="solid">
          <fgColor indexed="64"/>
          <bgColor theme="1"/>
        </patternFill>
      </fill>
      <alignment horizontal="right" vertical="center" textRotation="0" wrapText="1" indent="0" justifyLastLine="0" shrinkToFit="0" readingOrder="0"/>
      <border diagonalUp="0" diagonalDown="0" outline="0">
        <left style="thin">
          <color theme="1"/>
        </left>
        <right style="thin">
          <color theme="1"/>
        </right>
        <top style="thin">
          <color indexed="64"/>
        </top>
        <bottom style="thin">
          <color theme="1"/>
        </bottom>
      </border>
      <protection locked="0" hidden="0"/>
    </dxf>
    <dxf>
      <fill>
        <patternFill patternType="none">
          <fgColor indexed="64"/>
          <bgColor auto="1"/>
        </patternFill>
      </fill>
    </dxf>
    <dxf>
      <border outline="0">
        <top style="thin">
          <color indexed="64"/>
        </top>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protection locked="1" hidden="0"/>
    </dxf>
    <dxf>
      <border outline="0">
        <top style="medium">
          <color theme="9" tint="-0.499984740745262"/>
        </top>
        <bottom style="thin">
          <color indexed="64"/>
        </bottom>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protection locked="1" hidden="0"/>
    </dxf>
    <dxf>
      <numFmt numFmtId="19" formatCode="m/d/yy"/>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protection locked="1"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protection locked="1"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protection locked="1"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theme="1"/>
        </left>
        <right/>
        <top/>
        <bottom/>
      </border>
      <protection locked="1" hidden="0"/>
    </dxf>
    <dxf>
      <font>
        <b/>
        <i val="0"/>
        <strike val="0"/>
        <condense val="0"/>
        <extend val="0"/>
        <outline val="0"/>
        <shadow val="0"/>
        <u val="none"/>
        <vertAlign val="baseline"/>
        <sz val="14"/>
        <color theme="1" tint="0.499984740745262"/>
        <name val="Arial"/>
        <family val="2"/>
        <scheme val="none"/>
      </font>
      <numFmt numFmtId="0" formatCode="General"/>
      <fill>
        <patternFill patternType="solid">
          <fgColor indexed="64"/>
          <bgColor theme="1"/>
        </patternFill>
      </fill>
      <alignment horizontal="right" vertical="center" textRotation="0" wrapText="1" indent="0" justifyLastLine="0" shrinkToFit="0" readingOrder="0"/>
      <border diagonalUp="0" diagonalDown="0" outline="0">
        <left style="thin">
          <color theme="1"/>
        </left>
        <right style="thin">
          <color theme="1"/>
        </right>
        <top style="thin">
          <color theme="1"/>
        </top>
        <bottom style="thin">
          <color theme="1"/>
        </bottom>
      </border>
      <protection locked="0" hidden="0"/>
    </dxf>
    <dxf>
      <font>
        <strike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indent="0" justifyLastLine="0" shrinkToFit="0" readingOrder="0"/>
    </dxf>
    <dxf>
      <border outline="0">
        <top style="medium">
          <color theme="9" tint="-0.499984740745262"/>
        </top>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dxf>
    <dxf>
      <font>
        <b/>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style="thin">
          <color theme="1"/>
        </left>
        <right style="thin">
          <color theme="1"/>
        </right>
        <top style="thin">
          <color theme="1"/>
        </top>
        <bottom style="thin">
          <color theme="1"/>
        </bottom>
      </border>
      <protection locked="0"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protection locked="1" hidden="0"/>
    </dxf>
    <dxf>
      <border outline="0">
        <top style="medium">
          <color rgb="FF375623"/>
        </top>
      </border>
    </dxf>
    <dxf>
      <protection locked="0" hidden="0"/>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2"/>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protection locked="0" hidden="0"/>
    </dxf>
    <dxf>
      <protection locked="0" hidden="0"/>
    </dxf>
    <dxf>
      <font>
        <b val="0"/>
        <i val="0"/>
        <strike val="0"/>
        <condense val="0"/>
        <extend val="0"/>
        <outline val="0"/>
        <shadow val="0"/>
        <u val="none"/>
        <vertAlign val="baseline"/>
        <sz val="12"/>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protection locked="0" hidden="0"/>
    </dxf>
    <dxf>
      <protection locked="0" hidden="0"/>
    </dxf>
    <dxf>
      <font>
        <b val="0"/>
        <i val="0"/>
        <strike val="0"/>
        <condense val="0"/>
        <extend val="0"/>
        <outline val="0"/>
        <shadow val="0"/>
        <u val="none"/>
        <vertAlign val="baseline"/>
        <sz val="12"/>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protection locked="0" hidden="0"/>
    </dxf>
    <dxf>
      <protection locked="0" hidden="0"/>
    </dxf>
    <dxf>
      <font>
        <b val="0"/>
        <i val="0"/>
        <strike val="0"/>
        <condense val="0"/>
        <extend val="0"/>
        <outline val="0"/>
        <shadow val="0"/>
        <u val="none"/>
        <vertAlign val="baseline"/>
        <sz val="12"/>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protection locked="0" hidden="0"/>
    </dxf>
    <dxf>
      <protection locked="0" hidden="0"/>
    </dxf>
    <dxf>
      <font>
        <b val="0"/>
        <i val="0"/>
        <strike val="0"/>
        <condense val="0"/>
        <extend val="0"/>
        <outline val="0"/>
        <shadow val="0"/>
        <u val="none"/>
        <vertAlign val="baseline"/>
        <sz val="12"/>
        <color theme="1" tint="0.499984740745262"/>
        <name val="Arial"/>
        <family val="2"/>
        <scheme val="none"/>
      </font>
      <fill>
        <patternFill patternType="solid">
          <fgColor indexed="64"/>
          <bgColor theme="1"/>
        </patternFill>
      </fill>
      <alignment horizontal="right" vertical="center" textRotation="0" wrapText="1" indent="0" justifyLastLine="0" shrinkToFit="0" readingOrder="0"/>
      <protection locked="0" hidden="0"/>
    </dxf>
    <dxf>
      <protection locked="0" hidden="0"/>
    </dxf>
    <dxf>
      <font>
        <b val="0"/>
        <i val="0"/>
        <strike val="0"/>
        <condense val="0"/>
        <extend val="0"/>
        <outline val="0"/>
        <shadow val="0"/>
        <u val="none"/>
        <vertAlign val="baseline"/>
        <sz val="12"/>
        <color theme="1" tint="0.499984740745262"/>
        <name val="Arial"/>
        <family val="2"/>
        <scheme val="none"/>
      </font>
      <fill>
        <patternFill patternType="solid">
          <fgColor indexed="64"/>
          <bgColor theme="1"/>
        </patternFill>
      </fill>
      <alignment horizontal="right" vertical="center" textRotation="0" wrapText="0" indent="0" justifyLastLine="0" shrinkToFit="0" readingOrder="0"/>
      <protection locked="0" hidden="0"/>
    </dxf>
    <dxf>
      <alignment horizontal="right" vertical="bottom" textRotation="0" wrapText="0" indent="0" justifyLastLine="0" shrinkToFit="0" readingOrder="0"/>
      <protection locked="0" hidden="0"/>
    </dxf>
    <dxf>
      <font>
        <strike val="0"/>
        <outline val="0"/>
        <shadow val="0"/>
        <u val="none"/>
        <vertAlign val="baseline"/>
        <sz val="12"/>
        <color theme="1" tint="0.499984740745262"/>
        <name val="Arial"/>
        <family val="2"/>
        <scheme val="none"/>
      </font>
      <fill>
        <patternFill patternType="solid">
          <fgColor indexed="64"/>
          <bgColor theme="1"/>
        </patternFill>
      </fill>
      <alignment horizontal="right" vertical="center" textRotation="0" indent="0" justifyLastLine="0" shrinkToFit="0" readingOrder="0"/>
    </dxf>
    <dxf>
      <border outline="0">
        <top style="medium">
          <color theme="9" tint="-0.499984740745262"/>
        </top>
      </border>
    </dxf>
    <dxf>
      <protection locked="0" hidden="0"/>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protection locked="0" hidden="0"/>
    </dxf>
    <dxf>
      <alignment horizontal="right" vertical="bottom" textRotation="0" wrapText="0" indent="0" justifyLastLine="0" shrinkToFit="0" readingOrder="0"/>
      <protection locked="0" hidden="0"/>
    </dxf>
    <dxf>
      <font>
        <strike val="0"/>
        <outline val="0"/>
        <shadow val="0"/>
        <u val="none"/>
        <vertAlign val="baseline"/>
        <sz val="14"/>
        <color theme="1" tint="0.499984740745262"/>
        <name val="Arial"/>
        <family val="2"/>
        <scheme val="none"/>
      </font>
      <fill>
        <patternFill patternType="solid">
          <fgColor indexed="64"/>
          <bgColor theme="1"/>
        </patternFill>
      </fill>
    </dxf>
    <dxf>
      <border outline="0">
        <top style="medium">
          <color theme="9" tint="-0.499984740745262"/>
        </top>
      </border>
    </dxf>
    <dxf>
      <protection locked="0" hidden="0"/>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ill>
        <patternFill patternType="solid">
          <fgColor indexed="64"/>
          <bgColor theme="9" tint="0.79998168889431442"/>
        </patternFill>
      </fill>
      <alignment horizontal="right" vertical="center" textRotation="0" wrapText="1" indent="1" justifyLastLine="0" shrinkToFit="0" readingOrder="0"/>
    </dxf>
    <dxf>
      <font>
        <strike val="0"/>
        <outline val="0"/>
        <shadow val="0"/>
        <u val="none"/>
        <vertAlign val="baseline"/>
        <sz val="14"/>
        <color theme="1" tint="0.499984740745262"/>
        <name val="Arial"/>
        <family val="2"/>
        <scheme val="none"/>
      </font>
      <fill>
        <patternFill>
          <fgColor indexed="64"/>
          <bgColor theme="1"/>
        </patternFill>
      </fill>
      <alignment horizontal="right" vertical="center" textRotation="0" indent="0" justifyLastLine="0" shrinkToFit="0" readingOrder="0"/>
    </dxf>
    <dxf>
      <border outline="0">
        <top style="medium">
          <color theme="9" tint="-0.499984740745262"/>
        </top>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protection locked="1" hidden="0"/>
    </dxf>
    <dxf>
      <numFmt numFmtId="19" formatCode="m/d/yy"/>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protection locked="1" hidden="0"/>
    </dxf>
    <dxf>
      <alignment horizontal="center" vertical="bottom" textRotation="0" wrapText="1" indent="0" justifyLastLine="0" shrinkToFit="0" readingOrder="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protection locked="1"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protection locked="1" hidden="0"/>
    </dxf>
    <dxf>
      <font>
        <b val="0"/>
        <i val="0"/>
        <strike val="0"/>
        <condense val="0"/>
        <extend val="0"/>
        <outline val="0"/>
        <shadow val="0"/>
        <u val="none"/>
        <vertAlign val="baseline"/>
        <sz val="14"/>
        <color theme="1" tint="0.499984740745262"/>
        <name val="Arial"/>
        <family val="2"/>
        <scheme val="none"/>
      </font>
      <fill>
        <patternFill patternType="solid">
          <fgColor indexed="64"/>
          <bgColor theme="1"/>
        </patternFill>
      </fill>
      <alignment horizontal="general" vertical="center" textRotation="0" wrapText="0" indent="0" justifyLastLine="0" shrinkToFit="0" readingOrder="0"/>
      <protection locked="1" hidden="0"/>
    </dxf>
    <dxf>
      <border outline="0">
        <left style="thin">
          <color theme="1"/>
        </left>
      </border>
    </dxf>
    <dxf>
      <font>
        <b/>
        <i val="0"/>
        <strike val="0"/>
        <condense val="0"/>
        <extend val="0"/>
        <outline val="0"/>
        <shadow val="0"/>
        <u val="none"/>
        <vertAlign val="baseline"/>
        <sz val="14"/>
        <color theme="1" tint="0.499984740745262"/>
        <name val="Arial"/>
        <family val="2"/>
        <scheme val="none"/>
      </font>
      <numFmt numFmtId="0" formatCode="General"/>
      <fill>
        <patternFill patternType="solid">
          <fgColor indexed="64"/>
          <bgColor theme="1"/>
        </patternFill>
      </fill>
      <alignment horizontal="right" vertical="center" textRotation="0" wrapText="1" indent="0" justifyLastLine="0" shrinkToFit="0" readingOrder="0"/>
      <border diagonalUp="0" diagonalDown="0" outline="0">
        <left style="thin">
          <color theme="1"/>
        </left>
        <right style="thin">
          <color theme="1"/>
        </right>
        <top style="thin">
          <color theme="1"/>
        </top>
        <bottom style="thin">
          <color theme="1"/>
        </bottom>
      </border>
      <protection locked="0" hidden="0"/>
    </dxf>
    <dxf>
      <fill>
        <patternFill patternType="none">
          <fgColor indexed="64"/>
          <bgColor auto="1"/>
        </patternFill>
      </fill>
    </dxf>
    <dxf>
      <font>
        <strike val="0"/>
        <outline val="0"/>
        <shadow val="0"/>
        <u val="none"/>
        <vertAlign val="baseline"/>
        <sz val="14"/>
        <color theme="1" tint="0.499984740745262"/>
        <name val="Arial"/>
        <family val="2"/>
        <scheme val="none"/>
      </font>
      <fill>
        <patternFill>
          <fgColor indexed="64"/>
          <bgColor theme="1"/>
        </patternFill>
      </fill>
      <alignment horizontal="general" vertical="center" textRotation="0" indent="0" justifyLastLine="0" shrinkToFit="0" readingOrder="0"/>
    </dxf>
    <dxf>
      <border outline="0">
        <top style="medium">
          <color theme="9" tint="-0.499984740745262"/>
        </top>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center" vertical="center" textRotation="0" wrapText="0" indent="0" justifyLastLine="0" shrinkToFit="0" readingOrder="0"/>
      <border diagonalUp="0" diagonalDown="0" outline="0">
        <left style="thin">
          <color indexed="64"/>
        </left>
        <right style="thin">
          <color indexed="64"/>
        </right>
        <top/>
        <bottom/>
      </border>
    </dxf>
    <dxf>
      <numFmt numFmtId="19" formatCode="m/d/yy"/>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protection locked="1" hidden="0"/>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right style="thin">
          <color indexed="64"/>
        </right>
        <top/>
        <bottom/>
      </border>
      <protection locked="1" hidden="0"/>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right/>
        <top style="thin">
          <color indexed="64"/>
        </top>
        <bottom/>
      </border>
    </dxf>
    <dxf>
      <fill>
        <patternFill patternType="none">
          <fgColor indexed="64"/>
          <bgColor auto="1"/>
        </patternFill>
      </fill>
    </dxf>
    <dxf>
      <font>
        <strike val="0"/>
        <outline val="0"/>
        <shadow val="0"/>
        <u val="none"/>
        <vertAlign val="baseline"/>
        <sz val="12"/>
        <color theme="1" tint="0.499984740745262"/>
        <name val="Helvetica"/>
        <family val="2"/>
        <scheme val="none"/>
      </font>
      <fill>
        <patternFill patternType="solid">
          <fgColor indexed="64"/>
          <bgColor theme="1"/>
        </patternFill>
      </fill>
    </dxf>
    <dxf>
      <border outline="0">
        <top style="medium">
          <color theme="9" tint="-0.499984740745262"/>
        </top>
      </border>
    </dxf>
    <dxf>
      <border outline="0">
        <bottom style="medium">
          <color theme="9" tint="-0.499984740745262"/>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center" vertical="center" textRotation="0" wrapText="0" indent="0" justifyLastLine="0" shrinkToFit="0" readingOrder="0"/>
      <border diagonalUp="0" diagonalDown="0" outline="0">
        <left style="thin">
          <color indexed="64"/>
        </left>
        <right style="thin">
          <color indexed="64"/>
        </right>
        <top/>
        <bottom/>
      </border>
    </dxf>
    <dxf>
      <numFmt numFmtId="19" formatCode="m/d/yy"/>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center"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style="thin">
          <color indexed="64"/>
        </left>
        <right style="thin">
          <color indexed="64"/>
        </right>
        <top style="thin">
          <color indexed="64"/>
        </top>
        <bottom style="thin">
          <color indexed="64"/>
        </bottom>
      </border>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right" vertical="center" textRotation="0" wrapText="0" indent="0" justifyLastLine="0" shrinkToFit="0" readingOrder="0"/>
      <border diagonalUp="0" diagonalDown="0" outline="0">
        <left/>
        <right style="thin">
          <color indexed="64"/>
        </right>
        <top/>
        <bottom/>
      </border>
    </dxf>
    <dxf>
      <border outline="0">
        <left style="thin">
          <color indexed="64"/>
        </left>
      </border>
    </dxf>
    <dxf>
      <font>
        <b val="0"/>
        <i val="0"/>
        <strike val="0"/>
        <condense val="0"/>
        <extend val="0"/>
        <outline val="0"/>
        <shadow val="0"/>
        <u val="none"/>
        <vertAlign val="baseline"/>
        <sz val="12"/>
        <color theme="1" tint="0.499984740745262"/>
        <name val="Helvetica"/>
        <family val="2"/>
        <scheme val="none"/>
      </font>
      <fill>
        <patternFill patternType="solid">
          <fgColor indexed="64"/>
          <bgColor theme="1"/>
        </patternFill>
      </fill>
      <alignment horizontal="right" vertical="center" textRotation="0" wrapText="1" indent="0" justifyLastLine="0" shrinkToFit="0" readingOrder="0"/>
      <border diagonalUp="0" diagonalDown="0" outline="0">
        <left/>
        <right/>
        <top style="thin">
          <color indexed="64"/>
        </top>
        <bottom/>
      </border>
    </dxf>
    <dxf>
      <fill>
        <patternFill patternType="none">
          <fgColor indexed="64"/>
          <bgColor auto="1"/>
        </patternFill>
      </fill>
      <alignment horizontal="right" vertical="center" textRotation="0" wrapText="1" indent="0" justifyLastLine="0" shrinkToFit="0" readingOrder="0"/>
    </dxf>
    <dxf>
      <font>
        <strike val="0"/>
        <outline val="0"/>
        <shadow val="0"/>
        <u val="none"/>
        <vertAlign val="baseline"/>
        <sz val="12"/>
        <color rgb="FF808080"/>
        <name val="Helvetica"/>
        <family val="2"/>
        <scheme val="none"/>
      </font>
      <fill>
        <patternFill patternType="solid">
          <fgColor rgb="FF000000"/>
          <bgColor rgb="FF000000"/>
        </patternFill>
      </fill>
    </dxf>
    <dxf>
      <border outline="0">
        <top style="medium">
          <color rgb="FF375623"/>
        </top>
      </border>
    </dxf>
    <dxf>
      <border outline="0">
        <bottom style="medium">
          <color rgb="FF375623"/>
        </bottom>
      </border>
    </dxf>
    <dxf>
      <font>
        <b/>
        <i val="0"/>
        <strike val="0"/>
        <condense val="0"/>
        <extend val="0"/>
        <outline val="0"/>
        <shadow val="0"/>
        <u val="none"/>
        <vertAlign val="baseline"/>
        <sz val="14"/>
        <color theme="0"/>
        <name val="Arial"/>
        <family val="2"/>
        <scheme val="none"/>
      </font>
      <fill>
        <patternFill patternType="solid">
          <fgColor indexed="64"/>
          <bgColor theme="1"/>
        </patternFill>
      </fill>
      <alignment horizontal="center" vertical="center" textRotation="0" wrapText="1" indent="0" justifyLastLine="0" shrinkToFit="0" readingOrder="0"/>
      <border diagonalUp="0" diagonalDown="0" outline="0">
        <left style="medium">
          <color theme="9" tint="-0.499984740745262"/>
        </left>
        <right style="medium">
          <color theme="9" tint="-0.499984740745262"/>
        </right>
        <top/>
        <bottom/>
      </border>
    </dxf>
    <dxf>
      <alignment horizontal="center" vertical="center" textRotation="0" wrapText="1" indent="0" justifyLastLine="0" shrinkToFit="0" readingOrder="0"/>
      <border diagonalUp="0" diagonalDown="0">
        <left/>
        <right style="thin">
          <color theme="1"/>
        </right>
        <top style="thin">
          <color theme="1"/>
        </top>
        <bottom style="thin">
          <color theme="1"/>
        </bottom>
        <vertical/>
        <horizontal/>
      </border>
    </dxf>
    <dxf>
      <alignment horizontal="center" vertical="center" textRotation="0" wrapText="1" indent="0" justifyLastLine="0" shrinkToFit="0" readingOrder="0"/>
      <border diagonalUp="0" diagonalDown="0">
        <left style="thin">
          <color theme="1"/>
        </left>
        <right/>
        <top style="thin">
          <color theme="1"/>
        </top>
        <bottom style="thin">
          <color theme="1"/>
        </bottom>
        <vertical/>
        <horizontal/>
      </border>
    </dxf>
    <dxf>
      <border diagonalUp="0" diagonalDown="0">
        <left style="thin">
          <color theme="1"/>
        </left>
        <right style="thin">
          <color theme="1"/>
        </right>
        <top style="thin">
          <color theme="1"/>
        </top>
        <bottom style="thin">
          <color theme="1"/>
        </bottom>
        <vertical/>
        <horizontal/>
      </border>
    </dxf>
    <dxf>
      <border diagonalUp="0" diagonalDown="0">
        <left style="thin">
          <color theme="1"/>
        </left>
        <right style="thin">
          <color theme="1"/>
        </right>
        <top style="thin">
          <color theme="1"/>
        </top>
        <bottom style="thin">
          <color theme="1"/>
        </bottom>
        <vertical/>
        <horizontal/>
      </border>
    </dxf>
    <dxf>
      <font>
        <b/>
        <i val="0"/>
        <strike val="0"/>
        <condense val="0"/>
        <extend val="0"/>
        <outline val="0"/>
        <shadow val="0"/>
        <u/>
        <vertAlign val="baseline"/>
        <sz val="16"/>
        <color rgb="FF0070C0"/>
        <name val="Calibri"/>
        <family val="2"/>
        <scheme val="minor"/>
      </font>
      <fill>
        <patternFill patternType="solid">
          <fgColor indexed="64"/>
          <bgColor theme="5" tint="0.79998168889431442"/>
        </patternFill>
      </fill>
      <alignment horizontal="right" vertical="center" textRotation="0" wrapText="1" indent="1" justifyLastLine="0" shrinkToFit="0" readingOrder="0"/>
      <border diagonalUp="0" diagonalDown="0">
        <left/>
        <right style="thin">
          <color theme="1"/>
        </right>
        <top style="thin">
          <color theme="1"/>
        </top>
        <bottom style="thin">
          <color theme="1"/>
        </bottom>
        <vertical/>
        <horizontal/>
      </border>
      <protection locked="0" hidden="0"/>
    </dxf>
    <dxf>
      <border outline="0">
        <left style="thin">
          <color theme="1"/>
        </left>
      </border>
    </dxf>
    <dxf>
      <border diagonalUp="0" diagonalDown="0">
        <left style="thin">
          <color theme="0" tint="-0.34998626667073579"/>
        </left>
        <right style="thin">
          <color theme="0" tint="-0.34998626667073579"/>
        </right>
        <top/>
        <bottom/>
        <vertical style="thin">
          <color theme="0" tint="-0.34998626667073579"/>
        </vertical>
        <horizontal/>
      </border>
    </dxf>
    <dxf>
      <font>
        <b/>
        <i val="0"/>
        <strike val="0"/>
        <color theme="0"/>
      </font>
      <fill>
        <patternFill>
          <bgColor theme="1"/>
        </patternFill>
      </fill>
    </dxf>
  </dxfs>
  <tableStyles count="1" defaultTableStyle="MW Table" defaultPivotStyle="PivotStyleLight16">
    <tableStyle name="MW Table" pivot="0" count="1" xr9:uid="{F77153BC-862F-5F43-95AC-B7E1CD5CBFBA}">
      <tableStyleElement type="headerRow" dxfId="372"/>
    </tableStyle>
  </tableStyles>
  <colors>
    <mruColors>
      <color rgb="FFF77D35"/>
      <color rgb="FF5D2787"/>
      <color rgb="FFF26829"/>
      <color rgb="FF78B642"/>
      <color rgb="FF92D050"/>
      <color rgb="FF745803"/>
      <color rgb="FF00FF1C"/>
      <color rgb="FFFF09E8"/>
      <color rgb="FFFFBEB8"/>
      <color rgb="FFEED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sharedStrings" Target="sharedStrings.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styles" Target="style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heetMetadata" Target="metadata.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13" Type="http://schemas.openxmlformats.org/officeDocument/2006/relationships/image" Target="../media/image15.png"/><Relationship Id="rId18" Type="http://schemas.openxmlformats.org/officeDocument/2006/relationships/image" Target="../media/image20.png"/><Relationship Id="rId26" Type="http://schemas.openxmlformats.org/officeDocument/2006/relationships/image" Target="../media/image28.png"/><Relationship Id="rId21" Type="http://schemas.openxmlformats.org/officeDocument/2006/relationships/image" Target="../media/image23.png"/><Relationship Id="rId34" Type="http://schemas.openxmlformats.org/officeDocument/2006/relationships/image" Target="../media/image36.png"/><Relationship Id="rId7" Type="http://schemas.openxmlformats.org/officeDocument/2006/relationships/image" Target="../media/image9.png"/><Relationship Id="rId12" Type="http://schemas.openxmlformats.org/officeDocument/2006/relationships/image" Target="../media/image14.png"/><Relationship Id="rId17" Type="http://schemas.openxmlformats.org/officeDocument/2006/relationships/image" Target="../media/image19.png"/><Relationship Id="rId25" Type="http://schemas.openxmlformats.org/officeDocument/2006/relationships/image" Target="../media/image27.png"/><Relationship Id="rId33" Type="http://schemas.openxmlformats.org/officeDocument/2006/relationships/image" Target="../media/image35.png"/><Relationship Id="rId38" Type="http://schemas.openxmlformats.org/officeDocument/2006/relationships/image" Target="../media/image40.png"/><Relationship Id="rId2" Type="http://schemas.openxmlformats.org/officeDocument/2006/relationships/image" Target="../media/image4.png"/><Relationship Id="rId16" Type="http://schemas.openxmlformats.org/officeDocument/2006/relationships/image" Target="../media/image18.png"/><Relationship Id="rId20" Type="http://schemas.openxmlformats.org/officeDocument/2006/relationships/image" Target="../media/image22.png"/><Relationship Id="rId29" Type="http://schemas.openxmlformats.org/officeDocument/2006/relationships/image" Target="../media/image31.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13.png"/><Relationship Id="rId24" Type="http://schemas.openxmlformats.org/officeDocument/2006/relationships/image" Target="../media/image26.png"/><Relationship Id="rId32" Type="http://schemas.openxmlformats.org/officeDocument/2006/relationships/image" Target="../media/image34.png"/><Relationship Id="rId37" Type="http://schemas.openxmlformats.org/officeDocument/2006/relationships/image" Target="../media/image39.png"/><Relationship Id="rId5" Type="http://schemas.openxmlformats.org/officeDocument/2006/relationships/image" Target="../media/image7.png"/><Relationship Id="rId15" Type="http://schemas.openxmlformats.org/officeDocument/2006/relationships/image" Target="../media/image17.png"/><Relationship Id="rId23" Type="http://schemas.openxmlformats.org/officeDocument/2006/relationships/image" Target="../media/image25.png"/><Relationship Id="rId28" Type="http://schemas.openxmlformats.org/officeDocument/2006/relationships/image" Target="../media/image30.png"/><Relationship Id="rId36" Type="http://schemas.openxmlformats.org/officeDocument/2006/relationships/image" Target="../media/image38.png"/><Relationship Id="rId10" Type="http://schemas.openxmlformats.org/officeDocument/2006/relationships/image" Target="../media/image12.png"/><Relationship Id="rId19" Type="http://schemas.openxmlformats.org/officeDocument/2006/relationships/image" Target="../media/image21.emf"/><Relationship Id="rId31" Type="http://schemas.openxmlformats.org/officeDocument/2006/relationships/image" Target="../media/image33.png"/><Relationship Id="rId4" Type="http://schemas.openxmlformats.org/officeDocument/2006/relationships/image" Target="../media/image6.png"/><Relationship Id="rId9" Type="http://schemas.openxmlformats.org/officeDocument/2006/relationships/image" Target="../media/image11.png"/><Relationship Id="rId14" Type="http://schemas.openxmlformats.org/officeDocument/2006/relationships/image" Target="../media/image16.png"/><Relationship Id="rId22" Type="http://schemas.openxmlformats.org/officeDocument/2006/relationships/image" Target="../media/image24.png"/><Relationship Id="rId27" Type="http://schemas.openxmlformats.org/officeDocument/2006/relationships/image" Target="../media/image29.png"/><Relationship Id="rId30" Type="http://schemas.openxmlformats.org/officeDocument/2006/relationships/image" Target="../media/image32.png"/><Relationship Id="rId35" Type="http://schemas.openxmlformats.org/officeDocument/2006/relationships/image" Target="../media/image37.png"/><Relationship Id="rId8" Type="http://schemas.openxmlformats.org/officeDocument/2006/relationships/image" Target="../media/image10.png"/><Relationship Id="rId3" Type="http://schemas.openxmlformats.org/officeDocument/2006/relationships/image" Target="../media/image5.png"/></Relationships>
</file>

<file path=xl/drawings/_rels/drawing3.xml.rels><?xml version="1.0" encoding="UTF-8" standalone="yes"?>
<Relationships xmlns="http://schemas.openxmlformats.org/package/2006/relationships"><Relationship Id="rId2" Type="http://schemas.openxmlformats.org/officeDocument/2006/relationships/image" Target="../media/image42.png"/><Relationship Id="rId1" Type="http://schemas.openxmlformats.org/officeDocument/2006/relationships/image" Target="../media/image37.png"/></Relationships>
</file>

<file path=xl/drawings/_rels/drawing4.xml.rels><?xml version="1.0" encoding="UTF-8" standalone="yes"?>
<Relationships xmlns="http://schemas.openxmlformats.org/package/2006/relationships"><Relationship Id="rId8" Type="http://schemas.openxmlformats.org/officeDocument/2006/relationships/image" Target="../media/image49.png"/><Relationship Id="rId3" Type="http://schemas.openxmlformats.org/officeDocument/2006/relationships/image" Target="../media/image45.png"/><Relationship Id="rId7" Type="http://schemas.openxmlformats.org/officeDocument/2006/relationships/image" Target="../media/image48.png"/><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7.png"/><Relationship Id="rId5" Type="http://schemas.openxmlformats.org/officeDocument/2006/relationships/image" Target="../media/image46.png"/><Relationship Id="rId10" Type="http://schemas.openxmlformats.org/officeDocument/2006/relationships/image" Target="../media/image51.png"/><Relationship Id="rId4" Type="http://schemas.openxmlformats.org/officeDocument/2006/relationships/image" Target="../media/image22.png"/><Relationship Id="rId9" Type="http://schemas.openxmlformats.org/officeDocument/2006/relationships/image" Target="../media/image50.png"/></Relationships>
</file>

<file path=xl/drawings/_rels/drawing5.xml.rels><?xml version="1.0" encoding="UTF-8" standalone="yes"?>
<Relationships xmlns="http://schemas.openxmlformats.org/package/2006/relationships"><Relationship Id="rId8" Type="http://schemas.openxmlformats.org/officeDocument/2006/relationships/image" Target="../media/image58.jpeg"/><Relationship Id="rId3" Type="http://schemas.openxmlformats.org/officeDocument/2006/relationships/image" Target="../media/image23.png"/><Relationship Id="rId7" Type="http://schemas.openxmlformats.org/officeDocument/2006/relationships/image" Target="../media/image57.jpeg"/><Relationship Id="rId2" Type="http://schemas.openxmlformats.org/officeDocument/2006/relationships/image" Target="../media/image53.png"/><Relationship Id="rId1" Type="http://schemas.openxmlformats.org/officeDocument/2006/relationships/image" Target="../media/image52.png"/><Relationship Id="rId6" Type="http://schemas.openxmlformats.org/officeDocument/2006/relationships/image" Target="../media/image56.jpeg"/><Relationship Id="rId5" Type="http://schemas.openxmlformats.org/officeDocument/2006/relationships/image" Target="../media/image55.jpeg"/><Relationship Id="rId4" Type="http://schemas.openxmlformats.org/officeDocument/2006/relationships/image" Target="../media/image54.png"/></Relationships>
</file>

<file path=xl/drawings/_rels/drawing6.xml.rels><?xml version="1.0" encoding="UTF-8" standalone="yes"?>
<Relationships xmlns="http://schemas.openxmlformats.org/package/2006/relationships"><Relationship Id="rId117" Type="http://schemas.openxmlformats.org/officeDocument/2006/relationships/image" Target="../media/image174.png"/><Relationship Id="rId21" Type="http://schemas.openxmlformats.org/officeDocument/2006/relationships/image" Target="../media/image79.png"/><Relationship Id="rId42" Type="http://schemas.openxmlformats.org/officeDocument/2006/relationships/image" Target="../media/image100.jpeg"/><Relationship Id="rId47" Type="http://schemas.openxmlformats.org/officeDocument/2006/relationships/image" Target="../media/image105.png"/><Relationship Id="rId63" Type="http://schemas.openxmlformats.org/officeDocument/2006/relationships/image" Target="../media/image120.jpeg"/><Relationship Id="rId68" Type="http://schemas.openxmlformats.org/officeDocument/2006/relationships/image" Target="../media/image125.jpeg"/><Relationship Id="rId84" Type="http://schemas.openxmlformats.org/officeDocument/2006/relationships/image" Target="../media/image141.jpeg"/><Relationship Id="rId89" Type="http://schemas.openxmlformats.org/officeDocument/2006/relationships/image" Target="../media/image146.jpeg"/><Relationship Id="rId112" Type="http://schemas.openxmlformats.org/officeDocument/2006/relationships/image" Target="../media/image169.png"/><Relationship Id="rId16" Type="http://schemas.openxmlformats.org/officeDocument/2006/relationships/image" Target="../media/image74.jpeg"/><Relationship Id="rId107" Type="http://schemas.openxmlformats.org/officeDocument/2006/relationships/image" Target="../media/image164.png"/><Relationship Id="rId11" Type="http://schemas.openxmlformats.org/officeDocument/2006/relationships/image" Target="../media/image69.png"/><Relationship Id="rId32" Type="http://schemas.openxmlformats.org/officeDocument/2006/relationships/image" Target="../media/image90.jpeg"/><Relationship Id="rId37" Type="http://schemas.openxmlformats.org/officeDocument/2006/relationships/image" Target="../media/image95.jpeg"/><Relationship Id="rId53" Type="http://schemas.openxmlformats.org/officeDocument/2006/relationships/image" Target="../media/image111.jpeg"/><Relationship Id="rId58" Type="http://schemas.openxmlformats.org/officeDocument/2006/relationships/image" Target="../media/image116.png"/><Relationship Id="rId74" Type="http://schemas.openxmlformats.org/officeDocument/2006/relationships/image" Target="../media/image131.png"/><Relationship Id="rId79" Type="http://schemas.openxmlformats.org/officeDocument/2006/relationships/image" Target="../media/image136.png"/><Relationship Id="rId102" Type="http://schemas.openxmlformats.org/officeDocument/2006/relationships/image" Target="../media/image159.png"/><Relationship Id="rId123" Type="http://schemas.openxmlformats.org/officeDocument/2006/relationships/image" Target="../media/image180.jpg"/><Relationship Id="rId128" Type="http://schemas.openxmlformats.org/officeDocument/2006/relationships/image" Target="../media/image185.jpg"/><Relationship Id="rId5" Type="http://schemas.openxmlformats.org/officeDocument/2006/relationships/image" Target="../media/image63.png"/><Relationship Id="rId90" Type="http://schemas.openxmlformats.org/officeDocument/2006/relationships/image" Target="../media/image147.png"/><Relationship Id="rId95" Type="http://schemas.openxmlformats.org/officeDocument/2006/relationships/image" Target="../media/image152.png"/><Relationship Id="rId22" Type="http://schemas.openxmlformats.org/officeDocument/2006/relationships/image" Target="../media/image80.png"/><Relationship Id="rId27" Type="http://schemas.openxmlformats.org/officeDocument/2006/relationships/image" Target="../media/image85.png"/><Relationship Id="rId43" Type="http://schemas.openxmlformats.org/officeDocument/2006/relationships/image" Target="../media/image101.jpeg"/><Relationship Id="rId48" Type="http://schemas.openxmlformats.org/officeDocument/2006/relationships/image" Target="../media/image106.png"/><Relationship Id="rId64" Type="http://schemas.openxmlformats.org/officeDocument/2006/relationships/image" Target="../media/image121.png"/><Relationship Id="rId69" Type="http://schemas.openxmlformats.org/officeDocument/2006/relationships/image" Target="../media/image126.png"/><Relationship Id="rId113" Type="http://schemas.openxmlformats.org/officeDocument/2006/relationships/image" Target="../media/image170.png"/><Relationship Id="rId118" Type="http://schemas.openxmlformats.org/officeDocument/2006/relationships/image" Target="../media/image175.jpg"/><Relationship Id="rId80" Type="http://schemas.openxmlformats.org/officeDocument/2006/relationships/image" Target="../media/image137.png"/><Relationship Id="rId85" Type="http://schemas.openxmlformats.org/officeDocument/2006/relationships/image" Target="../media/image142.jpeg"/><Relationship Id="rId12" Type="http://schemas.openxmlformats.org/officeDocument/2006/relationships/image" Target="../media/image70.png"/><Relationship Id="rId17" Type="http://schemas.openxmlformats.org/officeDocument/2006/relationships/image" Target="../media/image75.png"/><Relationship Id="rId33" Type="http://schemas.openxmlformats.org/officeDocument/2006/relationships/image" Target="../media/image91.jpeg"/><Relationship Id="rId38" Type="http://schemas.openxmlformats.org/officeDocument/2006/relationships/image" Target="../media/image96.png"/><Relationship Id="rId59" Type="http://schemas.openxmlformats.org/officeDocument/2006/relationships/image" Target="../media/image24.png"/><Relationship Id="rId103" Type="http://schemas.openxmlformats.org/officeDocument/2006/relationships/image" Target="../media/image160.png"/><Relationship Id="rId108" Type="http://schemas.openxmlformats.org/officeDocument/2006/relationships/image" Target="../media/image165.png"/><Relationship Id="rId124" Type="http://schemas.openxmlformats.org/officeDocument/2006/relationships/image" Target="../media/image181.jpg"/><Relationship Id="rId129" Type="http://schemas.openxmlformats.org/officeDocument/2006/relationships/image" Target="../media/image186.jpg"/><Relationship Id="rId54" Type="http://schemas.openxmlformats.org/officeDocument/2006/relationships/image" Target="../media/image112.jpeg"/><Relationship Id="rId70" Type="http://schemas.openxmlformats.org/officeDocument/2006/relationships/image" Target="../media/image127.png"/><Relationship Id="rId75" Type="http://schemas.openxmlformats.org/officeDocument/2006/relationships/image" Target="../media/image132.png"/><Relationship Id="rId91" Type="http://schemas.openxmlformats.org/officeDocument/2006/relationships/image" Target="../media/image148.jpeg"/><Relationship Id="rId96" Type="http://schemas.openxmlformats.org/officeDocument/2006/relationships/image" Target="../media/image153.png"/><Relationship Id="rId1" Type="http://schemas.openxmlformats.org/officeDocument/2006/relationships/image" Target="../media/image59.png"/><Relationship Id="rId6" Type="http://schemas.openxmlformats.org/officeDocument/2006/relationships/image" Target="../media/image64.jpeg"/><Relationship Id="rId23" Type="http://schemas.openxmlformats.org/officeDocument/2006/relationships/image" Target="../media/image81.jpeg"/><Relationship Id="rId28" Type="http://schemas.openxmlformats.org/officeDocument/2006/relationships/image" Target="../media/image86.png"/><Relationship Id="rId49" Type="http://schemas.openxmlformats.org/officeDocument/2006/relationships/image" Target="../media/image107.png"/><Relationship Id="rId114" Type="http://schemas.openxmlformats.org/officeDocument/2006/relationships/image" Target="../media/image171.png"/><Relationship Id="rId119" Type="http://schemas.openxmlformats.org/officeDocument/2006/relationships/image" Target="../media/image176.jpg"/><Relationship Id="rId44" Type="http://schemas.openxmlformats.org/officeDocument/2006/relationships/image" Target="../media/image102.jpeg"/><Relationship Id="rId60" Type="http://schemas.openxmlformats.org/officeDocument/2006/relationships/image" Target="../media/image117.png"/><Relationship Id="rId65" Type="http://schemas.openxmlformats.org/officeDocument/2006/relationships/image" Target="../media/image122.jpeg"/><Relationship Id="rId81" Type="http://schemas.openxmlformats.org/officeDocument/2006/relationships/image" Target="../media/image138.png"/><Relationship Id="rId86" Type="http://schemas.openxmlformats.org/officeDocument/2006/relationships/image" Target="../media/image143.png"/><Relationship Id="rId13" Type="http://schemas.openxmlformats.org/officeDocument/2006/relationships/image" Target="../media/image71.jpeg"/><Relationship Id="rId18" Type="http://schemas.openxmlformats.org/officeDocument/2006/relationships/image" Target="../media/image76.jpeg"/><Relationship Id="rId39" Type="http://schemas.openxmlformats.org/officeDocument/2006/relationships/image" Target="../media/image97.png"/><Relationship Id="rId109" Type="http://schemas.openxmlformats.org/officeDocument/2006/relationships/image" Target="../media/image166.png"/><Relationship Id="rId34" Type="http://schemas.openxmlformats.org/officeDocument/2006/relationships/image" Target="../media/image92.jpeg"/><Relationship Id="rId50" Type="http://schemas.openxmlformats.org/officeDocument/2006/relationships/image" Target="../media/image108.png"/><Relationship Id="rId55" Type="http://schemas.openxmlformats.org/officeDocument/2006/relationships/image" Target="../media/image113.jpeg"/><Relationship Id="rId76" Type="http://schemas.openxmlformats.org/officeDocument/2006/relationships/image" Target="../media/image133.jpeg"/><Relationship Id="rId97" Type="http://schemas.openxmlformats.org/officeDocument/2006/relationships/image" Target="../media/image154.png"/><Relationship Id="rId104" Type="http://schemas.openxmlformats.org/officeDocument/2006/relationships/image" Target="../media/image161.png"/><Relationship Id="rId120" Type="http://schemas.openxmlformats.org/officeDocument/2006/relationships/image" Target="../media/image177.jpg"/><Relationship Id="rId125" Type="http://schemas.openxmlformats.org/officeDocument/2006/relationships/image" Target="../media/image182.jpg"/><Relationship Id="rId7" Type="http://schemas.openxmlformats.org/officeDocument/2006/relationships/image" Target="../media/image65.jpeg"/><Relationship Id="rId71" Type="http://schemas.openxmlformats.org/officeDocument/2006/relationships/image" Target="../media/image128.png"/><Relationship Id="rId92" Type="http://schemas.openxmlformats.org/officeDocument/2006/relationships/image" Target="../media/image149.png"/><Relationship Id="rId2" Type="http://schemas.openxmlformats.org/officeDocument/2006/relationships/image" Target="../media/image60.jpeg"/><Relationship Id="rId29" Type="http://schemas.openxmlformats.org/officeDocument/2006/relationships/image" Target="../media/image87.png"/><Relationship Id="rId24" Type="http://schemas.openxmlformats.org/officeDocument/2006/relationships/image" Target="../media/image82.jpeg"/><Relationship Id="rId40" Type="http://schemas.openxmlformats.org/officeDocument/2006/relationships/image" Target="../media/image98.png"/><Relationship Id="rId45" Type="http://schemas.openxmlformats.org/officeDocument/2006/relationships/image" Target="../media/image103.jpeg"/><Relationship Id="rId66" Type="http://schemas.openxmlformats.org/officeDocument/2006/relationships/image" Target="../media/image123.png"/><Relationship Id="rId87" Type="http://schemas.openxmlformats.org/officeDocument/2006/relationships/image" Target="../media/image144.jpeg"/><Relationship Id="rId110" Type="http://schemas.openxmlformats.org/officeDocument/2006/relationships/image" Target="../media/image167.png"/><Relationship Id="rId115" Type="http://schemas.openxmlformats.org/officeDocument/2006/relationships/image" Target="../media/image172.png"/><Relationship Id="rId61" Type="http://schemas.openxmlformats.org/officeDocument/2006/relationships/image" Target="../media/image118.jpeg"/><Relationship Id="rId82" Type="http://schemas.openxmlformats.org/officeDocument/2006/relationships/image" Target="../media/image139.jpg"/><Relationship Id="rId19" Type="http://schemas.openxmlformats.org/officeDocument/2006/relationships/image" Target="../media/image77.png"/><Relationship Id="rId14" Type="http://schemas.openxmlformats.org/officeDocument/2006/relationships/image" Target="../media/image72.jpeg"/><Relationship Id="rId30" Type="http://schemas.openxmlformats.org/officeDocument/2006/relationships/image" Target="../media/image88.png"/><Relationship Id="rId35" Type="http://schemas.openxmlformats.org/officeDocument/2006/relationships/image" Target="../media/image93.jpeg"/><Relationship Id="rId56" Type="http://schemas.openxmlformats.org/officeDocument/2006/relationships/image" Target="../media/image114.png"/><Relationship Id="rId77" Type="http://schemas.openxmlformats.org/officeDocument/2006/relationships/image" Target="../media/image134.jpeg"/><Relationship Id="rId100" Type="http://schemas.openxmlformats.org/officeDocument/2006/relationships/image" Target="../media/image157.png"/><Relationship Id="rId105" Type="http://schemas.openxmlformats.org/officeDocument/2006/relationships/image" Target="../media/image162.png"/><Relationship Id="rId126" Type="http://schemas.openxmlformats.org/officeDocument/2006/relationships/image" Target="../media/image183.jpg"/><Relationship Id="rId8" Type="http://schemas.openxmlformats.org/officeDocument/2006/relationships/image" Target="../media/image66.jpeg"/><Relationship Id="rId51" Type="http://schemas.openxmlformats.org/officeDocument/2006/relationships/image" Target="../media/image109.png"/><Relationship Id="rId72" Type="http://schemas.openxmlformats.org/officeDocument/2006/relationships/image" Target="../media/image129.png"/><Relationship Id="rId93" Type="http://schemas.openxmlformats.org/officeDocument/2006/relationships/image" Target="../media/image150.png"/><Relationship Id="rId98" Type="http://schemas.openxmlformats.org/officeDocument/2006/relationships/image" Target="../media/image155.png"/><Relationship Id="rId121" Type="http://schemas.openxmlformats.org/officeDocument/2006/relationships/image" Target="../media/image178.jpg"/><Relationship Id="rId3" Type="http://schemas.openxmlformats.org/officeDocument/2006/relationships/image" Target="../media/image61.png"/><Relationship Id="rId25" Type="http://schemas.openxmlformats.org/officeDocument/2006/relationships/image" Target="../media/image83.jpeg"/><Relationship Id="rId46" Type="http://schemas.openxmlformats.org/officeDocument/2006/relationships/image" Target="../media/image104.png"/><Relationship Id="rId67" Type="http://schemas.openxmlformats.org/officeDocument/2006/relationships/image" Target="../media/image124.png"/><Relationship Id="rId116" Type="http://schemas.openxmlformats.org/officeDocument/2006/relationships/image" Target="../media/image173.png"/><Relationship Id="rId20" Type="http://schemas.openxmlformats.org/officeDocument/2006/relationships/image" Target="../media/image78.png"/><Relationship Id="rId41" Type="http://schemas.openxmlformats.org/officeDocument/2006/relationships/image" Target="../media/image99.png"/><Relationship Id="rId62" Type="http://schemas.openxmlformats.org/officeDocument/2006/relationships/image" Target="../media/image119.jpeg"/><Relationship Id="rId83" Type="http://schemas.openxmlformats.org/officeDocument/2006/relationships/image" Target="../media/image140.png"/><Relationship Id="rId88" Type="http://schemas.openxmlformats.org/officeDocument/2006/relationships/image" Target="../media/image145.png"/><Relationship Id="rId111" Type="http://schemas.openxmlformats.org/officeDocument/2006/relationships/image" Target="../media/image168.png"/><Relationship Id="rId15" Type="http://schemas.openxmlformats.org/officeDocument/2006/relationships/image" Target="../media/image73.jpeg"/><Relationship Id="rId36" Type="http://schemas.openxmlformats.org/officeDocument/2006/relationships/image" Target="../media/image94.png"/><Relationship Id="rId57" Type="http://schemas.openxmlformats.org/officeDocument/2006/relationships/image" Target="../media/image115.jpeg"/><Relationship Id="rId106" Type="http://schemas.openxmlformats.org/officeDocument/2006/relationships/image" Target="../media/image163.png"/><Relationship Id="rId127" Type="http://schemas.openxmlformats.org/officeDocument/2006/relationships/image" Target="../media/image184.jpg"/><Relationship Id="rId10" Type="http://schemas.openxmlformats.org/officeDocument/2006/relationships/image" Target="../media/image68.png"/><Relationship Id="rId31" Type="http://schemas.openxmlformats.org/officeDocument/2006/relationships/image" Target="../media/image89.jpeg"/><Relationship Id="rId52" Type="http://schemas.openxmlformats.org/officeDocument/2006/relationships/image" Target="../media/image110.jpeg"/><Relationship Id="rId73" Type="http://schemas.openxmlformats.org/officeDocument/2006/relationships/image" Target="../media/image130.jpeg"/><Relationship Id="rId78" Type="http://schemas.openxmlformats.org/officeDocument/2006/relationships/image" Target="../media/image135.jpg"/><Relationship Id="rId94" Type="http://schemas.openxmlformats.org/officeDocument/2006/relationships/image" Target="../media/image151.png"/><Relationship Id="rId99" Type="http://schemas.openxmlformats.org/officeDocument/2006/relationships/image" Target="../media/image156.png"/><Relationship Id="rId101" Type="http://schemas.openxmlformats.org/officeDocument/2006/relationships/image" Target="../media/image158.png"/><Relationship Id="rId122" Type="http://schemas.openxmlformats.org/officeDocument/2006/relationships/image" Target="../media/image179.jpg"/><Relationship Id="rId4" Type="http://schemas.openxmlformats.org/officeDocument/2006/relationships/image" Target="../media/image62.png"/><Relationship Id="rId9" Type="http://schemas.openxmlformats.org/officeDocument/2006/relationships/image" Target="../media/image67.png"/><Relationship Id="rId26" Type="http://schemas.openxmlformats.org/officeDocument/2006/relationships/image" Target="../media/image84.png"/></Relationships>
</file>

<file path=xl/drawings/_rels/drawing7.xml.rels><?xml version="1.0" encoding="UTF-8" standalone="yes"?>
<Relationships xmlns="http://schemas.openxmlformats.org/package/2006/relationships"><Relationship Id="rId117" Type="http://schemas.openxmlformats.org/officeDocument/2006/relationships/image" Target="../media/image303.jpeg"/><Relationship Id="rId21" Type="http://schemas.openxmlformats.org/officeDocument/2006/relationships/image" Target="../media/image207.png"/><Relationship Id="rId63" Type="http://schemas.openxmlformats.org/officeDocument/2006/relationships/image" Target="../media/image249.png"/><Relationship Id="rId159" Type="http://schemas.openxmlformats.org/officeDocument/2006/relationships/image" Target="../media/image345.png"/><Relationship Id="rId170" Type="http://schemas.openxmlformats.org/officeDocument/2006/relationships/image" Target="../media/image356.png"/><Relationship Id="rId191" Type="http://schemas.openxmlformats.org/officeDocument/2006/relationships/image" Target="../media/image377.png"/><Relationship Id="rId205" Type="http://schemas.openxmlformats.org/officeDocument/2006/relationships/image" Target="../media/image391.png"/><Relationship Id="rId226" Type="http://schemas.openxmlformats.org/officeDocument/2006/relationships/image" Target="../media/image412.jpeg"/><Relationship Id="rId247" Type="http://schemas.openxmlformats.org/officeDocument/2006/relationships/image" Target="../media/image433.png"/><Relationship Id="rId107" Type="http://schemas.openxmlformats.org/officeDocument/2006/relationships/image" Target="../media/image293.jpeg"/><Relationship Id="rId11" Type="http://schemas.openxmlformats.org/officeDocument/2006/relationships/image" Target="../media/image197.png"/><Relationship Id="rId32" Type="http://schemas.openxmlformats.org/officeDocument/2006/relationships/image" Target="../media/image218.png"/><Relationship Id="rId53" Type="http://schemas.openxmlformats.org/officeDocument/2006/relationships/image" Target="../media/image239.jpeg"/><Relationship Id="rId74" Type="http://schemas.openxmlformats.org/officeDocument/2006/relationships/image" Target="../media/image260.jpeg"/><Relationship Id="rId128" Type="http://schemas.openxmlformats.org/officeDocument/2006/relationships/image" Target="../media/image314.png"/><Relationship Id="rId149" Type="http://schemas.openxmlformats.org/officeDocument/2006/relationships/image" Target="../media/image335.jpeg"/><Relationship Id="rId5" Type="http://schemas.openxmlformats.org/officeDocument/2006/relationships/image" Target="../media/image191.png"/><Relationship Id="rId95" Type="http://schemas.openxmlformats.org/officeDocument/2006/relationships/image" Target="../media/image281.png"/><Relationship Id="rId160" Type="http://schemas.openxmlformats.org/officeDocument/2006/relationships/image" Target="../media/image346.png"/><Relationship Id="rId181" Type="http://schemas.openxmlformats.org/officeDocument/2006/relationships/image" Target="../media/image367.png"/><Relationship Id="rId216" Type="http://schemas.openxmlformats.org/officeDocument/2006/relationships/image" Target="../media/image402.png"/><Relationship Id="rId237" Type="http://schemas.openxmlformats.org/officeDocument/2006/relationships/image" Target="../media/image423.png"/><Relationship Id="rId258" Type="http://schemas.openxmlformats.org/officeDocument/2006/relationships/image" Target="../media/image444.png"/><Relationship Id="rId22" Type="http://schemas.openxmlformats.org/officeDocument/2006/relationships/image" Target="../media/image208.png"/><Relationship Id="rId43" Type="http://schemas.openxmlformats.org/officeDocument/2006/relationships/image" Target="../media/image229.png"/><Relationship Id="rId64" Type="http://schemas.openxmlformats.org/officeDocument/2006/relationships/image" Target="../media/image250.jpeg"/><Relationship Id="rId118" Type="http://schemas.openxmlformats.org/officeDocument/2006/relationships/image" Target="../media/image304.jpeg"/><Relationship Id="rId139" Type="http://schemas.openxmlformats.org/officeDocument/2006/relationships/image" Target="../media/image325.png"/><Relationship Id="rId85" Type="http://schemas.openxmlformats.org/officeDocument/2006/relationships/image" Target="../media/image271.png"/><Relationship Id="rId150" Type="http://schemas.openxmlformats.org/officeDocument/2006/relationships/image" Target="../media/image336.png"/><Relationship Id="rId171" Type="http://schemas.openxmlformats.org/officeDocument/2006/relationships/image" Target="../media/image357.png"/><Relationship Id="rId192" Type="http://schemas.openxmlformats.org/officeDocument/2006/relationships/image" Target="../media/image378.png"/><Relationship Id="rId206" Type="http://schemas.openxmlformats.org/officeDocument/2006/relationships/image" Target="../media/image392.png"/><Relationship Id="rId227" Type="http://schemas.openxmlformats.org/officeDocument/2006/relationships/image" Target="../media/image413.png"/><Relationship Id="rId248" Type="http://schemas.openxmlformats.org/officeDocument/2006/relationships/image" Target="../media/image434.png"/><Relationship Id="rId12" Type="http://schemas.openxmlformats.org/officeDocument/2006/relationships/image" Target="../media/image198.png"/><Relationship Id="rId33" Type="http://schemas.openxmlformats.org/officeDocument/2006/relationships/image" Target="../media/image219.jpeg"/><Relationship Id="rId108" Type="http://schemas.openxmlformats.org/officeDocument/2006/relationships/image" Target="../media/image294.jpeg"/><Relationship Id="rId129" Type="http://schemas.openxmlformats.org/officeDocument/2006/relationships/image" Target="../media/image315.png"/><Relationship Id="rId54" Type="http://schemas.openxmlformats.org/officeDocument/2006/relationships/image" Target="../media/image240.jpeg"/><Relationship Id="rId75" Type="http://schemas.openxmlformats.org/officeDocument/2006/relationships/image" Target="../media/image261.jpeg"/><Relationship Id="rId96" Type="http://schemas.openxmlformats.org/officeDocument/2006/relationships/image" Target="../media/image282.png"/><Relationship Id="rId140" Type="http://schemas.openxmlformats.org/officeDocument/2006/relationships/image" Target="../media/image326.png"/><Relationship Id="rId161" Type="http://schemas.openxmlformats.org/officeDocument/2006/relationships/image" Target="../media/image347.png"/><Relationship Id="rId182" Type="http://schemas.openxmlformats.org/officeDocument/2006/relationships/image" Target="../media/image368.png"/><Relationship Id="rId217" Type="http://schemas.openxmlformats.org/officeDocument/2006/relationships/image" Target="../media/image403.png"/><Relationship Id="rId6" Type="http://schemas.openxmlformats.org/officeDocument/2006/relationships/image" Target="../media/image192.png"/><Relationship Id="rId238" Type="http://schemas.openxmlformats.org/officeDocument/2006/relationships/image" Target="../media/image424.png"/><Relationship Id="rId259" Type="http://schemas.openxmlformats.org/officeDocument/2006/relationships/image" Target="../media/image445.png"/><Relationship Id="rId23" Type="http://schemas.openxmlformats.org/officeDocument/2006/relationships/image" Target="../media/image209.png"/><Relationship Id="rId119" Type="http://schemas.openxmlformats.org/officeDocument/2006/relationships/image" Target="../media/image305.png"/><Relationship Id="rId44" Type="http://schemas.openxmlformats.org/officeDocument/2006/relationships/image" Target="../media/image230.jpeg"/><Relationship Id="rId65" Type="http://schemas.openxmlformats.org/officeDocument/2006/relationships/image" Target="../media/image251.png"/><Relationship Id="rId86" Type="http://schemas.openxmlformats.org/officeDocument/2006/relationships/image" Target="../media/image272.png"/><Relationship Id="rId130" Type="http://schemas.openxmlformats.org/officeDocument/2006/relationships/image" Target="../media/image316.png"/><Relationship Id="rId151" Type="http://schemas.openxmlformats.org/officeDocument/2006/relationships/image" Target="../media/image337.png"/><Relationship Id="rId172" Type="http://schemas.openxmlformats.org/officeDocument/2006/relationships/image" Target="../media/image358.png"/><Relationship Id="rId193" Type="http://schemas.openxmlformats.org/officeDocument/2006/relationships/image" Target="../media/image379.png"/><Relationship Id="rId207" Type="http://schemas.openxmlformats.org/officeDocument/2006/relationships/image" Target="../media/image393.png"/><Relationship Id="rId228" Type="http://schemas.openxmlformats.org/officeDocument/2006/relationships/image" Target="../media/image414.png"/><Relationship Id="rId249" Type="http://schemas.openxmlformats.org/officeDocument/2006/relationships/image" Target="../media/image435.png"/><Relationship Id="rId13" Type="http://schemas.openxmlformats.org/officeDocument/2006/relationships/image" Target="../media/image199.png"/><Relationship Id="rId109" Type="http://schemas.openxmlformats.org/officeDocument/2006/relationships/image" Target="../media/image295.jpeg"/><Relationship Id="rId260" Type="http://schemas.openxmlformats.org/officeDocument/2006/relationships/image" Target="../media/image446.jpg"/><Relationship Id="rId34" Type="http://schemas.openxmlformats.org/officeDocument/2006/relationships/image" Target="../media/image220.png"/><Relationship Id="rId55" Type="http://schemas.openxmlformats.org/officeDocument/2006/relationships/image" Target="../media/image241.jpeg"/><Relationship Id="rId76" Type="http://schemas.openxmlformats.org/officeDocument/2006/relationships/image" Target="../media/image262.jpeg"/><Relationship Id="rId97" Type="http://schemas.openxmlformats.org/officeDocument/2006/relationships/image" Target="../media/image283.png"/><Relationship Id="rId120" Type="http://schemas.openxmlformats.org/officeDocument/2006/relationships/image" Target="../media/image306.png"/><Relationship Id="rId141" Type="http://schemas.openxmlformats.org/officeDocument/2006/relationships/image" Target="../media/image327.png"/><Relationship Id="rId7" Type="http://schemas.openxmlformats.org/officeDocument/2006/relationships/image" Target="../media/image193.png"/><Relationship Id="rId162" Type="http://schemas.openxmlformats.org/officeDocument/2006/relationships/image" Target="../media/image348.jpeg"/><Relationship Id="rId183" Type="http://schemas.openxmlformats.org/officeDocument/2006/relationships/image" Target="../media/image369.png"/><Relationship Id="rId218" Type="http://schemas.openxmlformats.org/officeDocument/2006/relationships/image" Target="../media/image404.png"/><Relationship Id="rId239" Type="http://schemas.openxmlformats.org/officeDocument/2006/relationships/image" Target="../media/image425.png"/><Relationship Id="rId250" Type="http://schemas.openxmlformats.org/officeDocument/2006/relationships/image" Target="../media/image436.png"/><Relationship Id="rId24" Type="http://schemas.openxmlformats.org/officeDocument/2006/relationships/image" Target="../media/image210.png"/><Relationship Id="rId45" Type="http://schemas.openxmlformats.org/officeDocument/2006/relationships/image" Target="../media/image231.jpeg"/><Relationship Id="rId66" Type="http://schemas.openxmlformats.org/officeDocument/2006/relationships/image" Target="../media/image252.png"/><Relationship Id="rId87" Type="http://schemas.openxmlformats.org/officeDocument/2006/relationships/image" Target="../media/image273.png"/><Relationship Id="rId110" Type="http://schemas.openxmlformats.org/officeDocument/2006/relationships/image" Target="../media/image296.jpeg"/><Relationship Id="rId131" Type="http://schemas.openxmlformats.org/officeDocument/2006/relationships/image" Target="../media/image317.jpeg"/><Relationship Id="rId152" Type="http://schemas.openxmlformats.org/officeDocument/2006/relationships/image" Target="../media/image338.png"/><Relationship Id="rId173" Type="http://schemas.openxmlformats.org/officeDocument/2006/relationships/image" Target="../media/image359.jpeg"/><Relationship Id="rId194" Type="http://schemas.openxmlformats.org/officeDocument/2006/relationships/image" Target="../media/image380.png"/><Relationship Id="rId208" Type="http://schemas.openxmlformats.org/officeDocument/2006/relationships/image" Target="../media/image394.png"/><Relationship Id="rId229" Type="http://schemas.openxmlformats.org/officeDocument/2006/relationships/image" Target="../media/image415.png"/><Relationship Id="rId240" Type="http://schemas.openxmlformats.org/officeDocument/2006/relationships/image" Target="../media/image426.jpeg"/><Relationship Id="rId261" Type="http://schemas.openxmlformats.org/officeDocument/2006/relationships/image" Target="../media/image447.jpg"/><Relationship Id="rId14" Type="http://schemas.openxmlformats.org/officeDocument/2006/relationships/image" Target="../media/image200.png"/><Relationship Id="rId35" Type="http://schemas.openxmlformats.org/officeDocument/2006/relationships/image" Target="../media/image221.png"/><Relationship Id="rId56" Type="http://schemas.openxmlformats.org/officeDocument/2006/relationships/image" Target="../media/image242.png"/><Relationship Id="rId77" Type="http://schemas.openxmlformats.org/officeDocument/2006/relationships/image" Target="../media/image263.png"/><Relationship Id="rId100" Type="http://schemas.openxmlformats.org/officeDocument/2006/relationships/image" Target="../media/image286.png"/><Relationship Id="rId8" Type="http://schemas.openxmlformats.org/officeDocument/2006/relationships/image" Target="../media/image194.jpeg"/><Relationship Id="rId98" Type="http://schemas.openxmlformats.org/officeDocument/2006/relationships/image" Target="../media/image284.png"/><Relationship Id="rId121" Type="http://schemas.openxmlformats.org/officeDocument/2006/relationships/image" Target="../media/image307.png"/><Relationship Id="rId142" Type="http://schemas.openxmlformats.org/officeDocument/2006/relationships/image" Target="../media/image328.png"/><Relationship Id="rId163" Type="http://schemas.openxmlformats.org/officeDocument/2006/relationships/image" Target="../media/image349.png"/><Relationship Id="rId184" Type="http://schemas.openxmlformats.org/officeDocument/2006/relationships/image" Target="../media/image370.jpeg"/><Relationship Id="rId219" Type="http://schemas.openxmlformats.org/officeDocument/2006/relationships/image" Target="../media/image405.png"/><Relationship Id="rId230" Type="http://schemas.openxmlformats.org/officeDocument/2006/relationships/image" Target="../media/image416.png"/><Relationship Id="rId251" Type="http://schemas.openxmlformats.org/officeDocument/2006/relationships/image" Target="../media/image437.png"/><Relationship Id="rId25" Type="http://schemas.openxmlformats.org/officeDocument/2006/relationships/image" Target="../media/image211.png"/><Relationship Id="rId46" Type="http://schemas.openxmlformats.org/officeDocument/2006/relationships/image" Target="../media/image232.jpeg"/><Relationship Id="rId67" Type="http://schemas.openxmlformats.org/officeDocument/2006/relationships/image" Target="../media/image253.png"/><Relationship Id="rId88" Type="http://schemas.openxmlformats.org/officeDocument/2006/relationships/image" Target="../media/image274.png"/><Relationship Id="rId111" Type="http://schemas.openxmlformats.org/officeDocument/2006/relationships/image" Target="../media/image297.png"/><Relationship Id="rId132" Type="http://schemas.openxmlformats.org/officeDocument/2006/relationships/image" Target="../media/image318.jpeg"/><Relationship Id="rId153" Type="http://schemas.openxmlformats.org/officeDocument/2006/relationships/image" Target="../media/image339.png"/><Relationship Id="rId174" Type="http://schemas.openxmlformats.org/officeDocument/2006/relationships/image" Target="../media/image360.jpeg"/><Relationship Id="rId195" Type="http://schemas.openxmlformats.org/officeDocument/2006/relationships/image" Target="../media/image381.png"/><Relationship Id="rId209" Type="http://schemas.openxmlformats.org/officeDocument/2006/relationships/image" Target="../media/image395.jpeg"/><Relationship Id="rId220" Type="http://schemas.openxmlformats.org/officeDocument/2006/relationships/image" Target="../media/image406.jpeg"/><Relationship Id="rId241" Type="http://schemas.openxmlformats.org/officeDocument/2006/relationships/image" Target="../media/image427.jpeg"/><Relationship Id="rId15" Type="http://schemas.openxmlformats.org/officeDocument/2006/relationships/image" Target="../media/image201.jpeg"/><Relationship Id="rId36" Type="http://schemas.openxmlformats.org/officeDocument/2006/relationships/image" Target="../media/image222.png"/><Relationship Id="rId57" Type="http://schemas.openxmlformats.org/officeDocument/2006/relationships/image" Target="../media/image243.png"/><Relationship Id="rId262" Type="http://schemas.openxmlformats.org/officeDocument/2006/relationships/image" Target="../media/image448.jpg"/><Relationship Id="rId78" Type="http://schemas.openxmlformats.org/officeDocument/2006/relationships/image" Target="../media/image264.png"/><Relationship Id="rId99" Type="http://schemas.openxmlformats.org/officeDocument/2006/relationships/image" Target="../media/image285.png"/><Relationship Id="rId101" Type="http://schemas.openxmlformats.org/officeDocument/2006/relationships/image" Target="../media/image287.png"/><Relationship Id="rId122" Type="http://schemas.openxmlformats.org/officeDocument/2006/relationships/image" Target="../media/image308.png"/><Relationship Id="rId143" Type="http://schemas.openxmlformats.org/officeDocument/2006/relationships/image" Target="../media/image329.png"/><Relationship Id="rId164" Type="http://schemas.openxmlformats.org/officeDocument/2006/relationships/image" Target="../media/image350.png"/><Relationship Id="rId185" Type="http://schemas.openxmlformats.org/officeDocument/2006/relationships/image" Target="../media/image371.png"/><Relationship Id="rId9" Type="http://schemas.openxmlformats.org/officeDocument/2006/relationships/image" Target="../media/image195.jpeg"/><Relationship Id="rId210" Type="http://schemas.openxmlformats.org/officeDocument/2006/relationships/image" Target="../media/image396.png"/><Relationship Id="rId26" Type="http://schemas.openxmlformats.org/officeDocument/2006/relationships/image" Target="../media/image212.png"/><Relationship Id="rId231" Type="http://schemas.openxmlformats.org/officeDocument/2006/relationships/image" Target="../media/image417.jpeg"/><Relationship Id="rId252" Type="http://schemas.openxmlformats.org/officeDocument/2006/relationships/image" Target="../media/image438.png"/><Relationship Id="rId47" Type="http://schemas.openxmlformats.org/officeDocument/2006/relationships/image" Target="../media/image233.jpeg"/><Relationship Id="rId68" Type="http://schemas.openxmlformats.org/officeDocument/2006/relationships/image" Target="../media/image254.png"/><Relationship Id="rId89" Type="http://schemas.openxmlformats.org/officeDocument/2006/relationships/image" Target="../media/image275.png"/><Relationship Id="rId112" Type="http://schemas.openxmlformats.org/officeDocument/2006/relationships/image" Target="../media/image298.png"/><Relationship Id="rId133" Type="http://schemas.openxmlformats.org/officeDocument/2006/relationships/image" Target="../media/image319.png"/><Relationship Id="rId154" Type="http://schemas.openxmlformats.org/officeDocument/2006/relationships/image" Target="../media/image340.png"/><Relationship Id="rId175" Type="http://schemas.openxmlformats.org/officeDocument/2006/relationships/image" Target="../media/image361.png"/><Relationship Id="rId196" Type="http://schemas.openxmlformats.org/officeDocument/2006/relationships/image" Target="../media/image382.png"/><Relationship Id="rId200" Type="http://schemas.openxmlformats.org/officeDocument/2006/relationships/image" Target="../media/image386.jpeg"/><Relationship Id="rId16" Type="http://schemas.openxmlformats.org/officeDocument/2006/relationships/image" Target="../media/image202.png"/><Relationship Id="rId221" Type="http://schemas.openxmlformats.org/officeDocument/2006/relationships/image" Target="../media/image407.jpeg"/><Relationship Id="rId242" Type="http://schemas.openxmlformats.org/officeDocument/2006/relationships/image" Target="../media/image428.jpeg"/><Relationship Id="rId263" Type="http://schemas.openxmlformats.org/officeDocument/2006/relationships/image" Target="../media/image449.jpg"/><Relationship Id="rId37" Type="http://schemas.openxmlformats.org/officeDocument/2006/relationships/image" Target="../media/image223.png"/><Relationship Id="rId58" Type="http://schemas.openxmlformats.org/officeDocument/2006/relationships/image" Target="../media/image244.png"/><Relationship Id="rId79" Type="http://schemas.openxmlformats.org/officeDocument/2006/relationships/image" Target="../media/image265.png"/><Relationship Id="rId102" Type="http://schemas.openxmlformats.org/officeDocument/2006/relationships/image" Target="../media/image288.png"/><Relationship Id="rId123" Type="http://schemas.openxmlformats.org/officeDocument/2006/relationships/image" Target="../media/image309.jpeg"/><Relationship Id="rId144" Type="http://schemas.openxmlformats.org/officeDocument/2006/relationships/image" Target="../media/image330.png"/><Relationship Id="rId90" Type="http://schemas.openxmlformats.org/officeDocument/2006/relationships/image" Target="../media/image276.png"/><Relationship Id="rId165" Type="http://schemas.openxmlformats.org/officeDocument/2006/relationships/image" Target="../media/image351.png"/><Relationship Id="rId186" Type="http://schemas.openxmlformats.org/officeDocument/2006/relationships/image" Target="../media/image372.png"/><Relationship Id="rId211" Type="http://schemas.openxmlformats.org/officeDocument/2006/relationships/image" Target="../media/image397.jpeg"/><Relationship Id="rId232" Type="http://schemas.openxmlformats.org/officeDocument/2006/relationships/image" Target="../media/image418.png"/><Relationship Id="rId253" Type="http://schemas.openxmlformats.org/officeDocument/2006/relationships/image" Target="../media/image439.png"/><Relationship Id="rId27" Type="http://schemas.openxmlformats.org/officeDocument/2006/relationships/image" Target="../media/image213.jpeg"/><Relationship Id="rId48" Type="http://schemas.openxmlformats.org/officeDocument/2006/relationships/image" Target="../media/image234.png"/><Relationship Id="rId69" Type="http://schemas.openxmlformats.org/officeDocument/2006/relationships/image" Target="../media/image255.png"/><Relationship Id="rId113" Type="http://schemas.openxmlformats.org/officeDocument/2006/relationships/image" Target="../media/image299.png"/><Relationship Id="rId134" Type="http://schemas.openxmlformats.org/officeDocument/2006/relationships/image" Target="../media/image320.png"/><Relationship Id="rId80" Type="http://schemas.openxmlformats.org/officeDocument/2006/relationships/image" Target="../media/image266.png"/><Relationship Id="rId155" Type="http://schemas.openxmlformats.org/officeDocument/2006/relationships/image" Target="../media/image341.png"/><Relationship Id="rId176" Type="http://schemas.openxmlformats.org/officeDocument/2006/relationships/image" Target="../media/image362.png"/><Relationship Id="rId197" Type="http://schemas.openxmlformats.org/officeDocument/2006/relationships/image" Target="../media/image383.jpeg"/><Relationship Id="rId201" Type="http://schemas.openxmlformats.org/officeDocument/2006/relationships/image" Target="../media/image387.jpeg"/><Relationship Id="rId222" Type="http://schemas.openxmlformats.org/officeDocument/2006/relationships/image" Target="../media/image408.jpeg"/><Relationship Id="rId243" Type="http://schemas.openxmlformats.org/officeDocument/2006/relationships/image" Target="../media/image429.jpeg"/><Relationship Id="rId17" Type="http://schemas.openxmlformats.org/officeDocument/2006/relationships/image" Target="../media/image203.jpeg"/><Relationship Id="rId38" Type="http://schemas.openxmlformats.org/officeDocument/2006/relationships/image" Target="../media/image224.png"/><Relationship Id="rId59" Type="http://schemas.openxmlformats.org/officeDocument/2006/relationships/image" Target="../media/image245.png"/><Relationship Id="rId103" Type="http://schemas.openxmlformats.org/officeDocument/2006/relationships/image" Target="../media/image289.png"/><Relationship Id="rId124" Type="http://schemas.openxmlformats.org/officeDocument/2006/relationships/image" Target="../media/image310.jpeg"/><Relationship Id="rId70" Type="http://schemas.openxmlformats.org/officeDocument/2006/relationships/image" Target="../media/image256.jpeg"/><Relationship Id="rId91" Type="http://schemas.openxmlformats.org/officeDocument/2006/relationships/image" Target="../media/image277.png"/><Relationship Id="rId145" Type="http://schemas.openxmlformats.org/officeDocument/2006/relationships/image" Target="../media/image331.png"/><Relationship Id="rId166" Type="http://schemas.openxmlformats.org/officeDocument/2006/relationships/image" Target="../media/image352.png"/><Relationship Id="rId187" Type="http://schemas.openxmlformats.org/officeDocument/2006/relationships/image" Target="../media/image373.png"/><Relationship Id="rId1" Type="http://schemas.openxmlformats.org/officeDocument/2006/relationships/image" Target="../media/image187.jpeg"/><Relationship Id="rId212" Type="http://schemas.openxmlformats.org/officeDocument/2006/relationships/image" Target="../media/image398.jpeg"/><Relationship Id="rId233" Type="http://schemas.openxmlformats.org/officeDocument/2006/relationships/image" Target="../media/image419.png"/><Relationship Id="rId254" Type="http://schemas.openxmlformats.org/officeDocument/2006/relationships/image" Target="../media/image440.png"/><Relationship Id="rId28" Type="http://schemas.openxmlformats.org/officeDocument/2006/relationships/image" Target="../media/image214.png"/><Relationship Id="rId49" Type="http://schemas.openxmlformats.org/officeDocument/2006/relationships/image" Target="../media/image235.png"/><Relationship Id="rId114" Type="http://schemas.openxmlformats.org/officeDocument/2006/relationships/image" Target="../media/image300.png"/><Relationship Id="rId60" Type="http://schemas.openxmlformats.org/officeDocument/2006/relationships/image" Target="../media/image246.png"/><Relationship Id="rId81" Type="http://schemas.openxmlformats.org/officeDocument/2006/relationships/image" Target="../media/image267.png"/><Relationship Id="rId135" Type="http://schemas.openxmlformats.org/officeDocument/2006/relationships/image" Target="../media/image321.png"/><Relationship Id="rId156" Type="http://schemas.openxmlformats.org/officeDocument/2006/relationships/image" Target="../media/image342.png"/><Relationship Id="rId177" Type="http://schemas.openxmlformats.org/officeDocument/2006/relationships/image" Target="../media/image363.png"/><Relationship Id="rId198" Type="http://schemas.openxmlformats.org/officeDocument/2006/relationships/image" Target="../media/image384.jpeg"/><Relationship Id="rId202" Type="http://schemas.openxmlformats.org/officeDocument/2006/relationships/image" Target="../media/image388.jpeg"/><Relationship Id="rId223" Type="http://schemas.openxmlformats.org/officeDocument/2006/relationships/image" Target="../media/image409.png"/><Relationship Id="rId244" Type="http://schemas.openxmlformats.org/officeDocument/2006/relationships/image" Target="../media/image430.jpeg"/><Relationship Id="rId18" Type="http://schemas.openxmlformats.org/officeDocument/2006/relationships/image" Target="../media/image204.png"/><Relationship Id="rId39" Type="http://schemas.openxmlformats.org/officeDocument/2006/relationships/image" Target="../media/image225.png"/><Relationship Id="rId50" Type="http://schemas.openxmlformats.org/officeDocument/2006/relationships/image" Target="../media/image236.png"/><Relationship Id="rId104" Type="http://schemas.openxmlformats.org/officeDocument/2006/relationships/image" Target="../media/image290.png"/><Relationship Id="rId125" Type="http://schemas.openxmlformats.org/officeDocument/2006/relationships/image" Target="../media/image311.jpeg"/><Relationship Id="rId146" Type="http://schemas.openxmlformats.org/officeDocument/2006/relationships/image" Target="../media/image332.png"/><Relationship Id="rId167" Type="http://schemas.openxmlformats.org/officeDocument/2006/relationships/image" Target="../media/image353.png"/><Relationship Id="rId188" Type="http://schemas.openxmlformats.org/officeDocument/2006/relationships/image" Target="../media/image374.jpeg"/><Relationship Id="rId71" Type="http://schemas.openxmlformats.org/officeDocument/2006/relationships/image" Target="../media/image257.png"/><Relationship Id="rId92" Type="http://schemas.openxmlformats.org/officeDocument/2006/relationships/image" Target="../media/image278.png"/><Relationship Id="rId213" Type="http://schemas.openxmlformats.org/officeDocument/2006/relationships/image" Target="../media/image399.jpeg"/><Relationship Id="rId234" Type="http://schemas.openxmlformats.org/officeDocument/2006/relationships/image" Target="../media/image420.png"/><Relationship Id="rId2" Type="http://schemas.openxmlformats.org/officeDocument/2006/relationships/image" Target="../media/image188.png"/><Relationship Id="rId29" Type="http://schemas.openxmlformats.org/officeDocument/2006/relationships/image" Target="../media/image215.jpeg"/><Relationship Id="rId255" Type="http://schemas.openxmlformats.org/officeDocument/2006/relationships/image" Target="../media/image441.png"/><Relationship Id="rId40" Type="http://schemas.openxmlformats.org/officeDocument/2006/relationships/image" Target="../media/image226.png"/><Relationship Id="rId115" Type="http://schemas.openxmlformats.org/officeDocument/2006/relationships/image" Target="../media/image301.jpeg"/><Relationship Id="rId136" Type="http://schemas.openxmlformats.org/officeDocument/2006/relationships/image" Target="../media/image322.png"/><Relationship Id="rId157" Type="http://schemas.openxmlformats.org/officeDocument/2006/relationships/image" Target="../media/image343.png"/><Relationship Id="rId178" Type="http://schemas.openxmlformats.org/officeDocument/2006/relationships/image" Target="../media/image364.png"/><Relationship Id="rId61" Type="http://schemas.openxmlformats.org/officeDocument/2006/relationships/image" Target="../media/image247.png"/><Relationship Id="rId82" Type="http://schemas.openxmlformats.org/officeDocument/2006/relationships/image" Target="../media/image268.jpeg"/><Relationship Id="rId199" Type="http://schemas.openxmlformats.org/officeDocument/2006/relationships/image" Target="../media/image385.jpeg"/><Relationship Id="rId203" Type="http://schemas.openxmlformats.org/officeDocument/2006/relationships/image" Target="../media/image389.png"/><Relationship Id="rId19" Type="http://schemas.openxmlformats.org/officeDocument/2006/relationships/image" Target="../media/image205.png"/><Relationship Id="rId224" Type="http://schemas.openxmlformats.org/officeDocument/2006/relationships/image" Target="../media/image410.png"/><Relationship Id="rId245" Type="http://schemas.openxmlformats.org/officeDocument/2006/relationships/image" Target="../media/image431.jpeg"/><Relationship Id="rId30" Type="http://schemas.openxmlformats.org/officeDocument/2006/relationships/image" Target="../media/image216.png"/><Relationship Id="rId105" Type="http://schemas.openxmlformats.org/officeDocument/2006/relationships/image" Target="../media/image291.png"/><Relationship Id="rId126" Type="http://schemas.openxmlformats.org/officeDocument/2006/relationships/image" Target="../media/image312.jpeg"/><Relationship Id="rId147" Type="http://schemas.openxmlformats.org/officeDocument/2006/relationships/image" Target="../media/image333.png"/><Relationship Id="rId168" Type="http://schemas.openxmlformats.org/officeDocument/2006/relationships/image" Target="../media/image354.png"/><Relationship Id="rId51" Type="http://schemas.openxmlformats.org/officeDocument/2006/relationships/image" Target="../media/image237.png"/><Relationship Id="rId72" Type="http://schemas.openxmlformats.org/officeDocument/2006/relationships/image" Target="../media/image258.png"/><Relationship Id="rId93" Type="http://schemas.openxmlformats.org/officeDocument/2006/relationships/image" Target="../media/image279.png"/><Relationship Id="rId189" Type="http://schemas.openxmlformats.org/officeDocument/2006/relationships/image" Target="../media/image375.png"/><Relationship Id="rId3" Type="http://schemas.openxmlformats.org/officeDocument/2006/relationships/image" Target="../media/image189.png"/><Relationship Id="rId214" Type="http://schemas.openxmlformats.org/officeDocument/2006/relationships/image" Target="../media/image400.jpeg"/><Relationship Id="rId235" Type="http://schemas.openxmlformats.org/officeDocument/2006/relationships/image" Target="../media/image421.png"/><Relationship Id="rId256" Type="http://schemas.openxmlformats.org/officeDocument/2006/relationships/image" Target="../media/image442.png"/><Relationship Id="rId116" Type="http://schemas.openxmlformats.org/officeDocument/2006/relationships/image" Target="../media/image302.png"/><Relationship Id="rId137" Type="http://schemas.openxmlformats.org/officeDocument/2006/relationships/image" Target="../media/image323.jpeg"/><Relationship Id="rId158" Type="http://schemas.openxmlformats.org/officeDocument/2006/relationships/image" Target="../media/image344.png"/><Relationship Id="rId20" Type="http://schemas.openxmlformats.org/officeDocument/2006/relationships/image" Target="../media/image206.png"/><Relationship Id="rId41" Type="http://schemas.openxmlformats.org/officeDocument/2006/relationships/image" Target="../media/image227.png"/><Relationship Id="rId62" Type="http://schemas.openxmlformats.org/officeDocument/2006/relationships/image" Target="../media/image248.png"/><Relationship Id="rId83" Type="http://schemas.openxmlformats.org/officeDocument/2006/relationships/image" Target="../media/image269.png"/><Relationship Id="rId179" Type="http://schemas.openxmlformats.org/officeDocument/2006/relationships/image" Target="../media/image365.png"/><Relationship Id="rId190" Type="http://schemas.openxmlformats.org/officeDocument/2006/relationships/image" Target="../media/image376.jpeg"/><Relationship Id="rId204" Type="http://schemas.openxmlformats.org/officeDocument/2006/relationships/image" Target="../media/image390.png"/><Relationship Id="rId225" Type="http://schemas.openxmlformats.org/officeDocument/2006/relationships/image" Target="../media/image411.png"/><Relationship Id="rId246" Type="http://schemas.openxmlformats.org/officeDocument/2006/relationships/image" Target="../media/image432.png"/><Relationship Id="rId106" Type="http://schemas.openxmlformats.org/officeDocument/2006/relationships/image" Target="../media/image292.png"/><Relationship Id="rId127" Type="http://schemas.openxmlformats.org/officeDocument/2006/relationships/image" Target="../media/image313.png"/><Relationship Id="rId10" Type="http://schemas.openxmlformats.org/officeDocument/2006/relationships/image" Target="../media/image196.png"/><Relationship Id="rId31" Type="http://schemas.openxmlformats.org/officeDocument/2006/relationships/image" Target="../media/image217.jpeg"/><Relationship Id="rId52" Type="http://schemas.openxmlformats.org/officeDocument/2006/relationships/image" Target="../media/image238.jpeg"/><Relationship Id="rId73" Type="http://schemas.openxmlformats.org/officeDocument/2006/relationships/image" Target="../media/image259.png"/><Relationship Id="rId94" Type="http://schemas.openxmlformats.org/officeDocument/2006/relationships/image" Target="../media/image280.png"/><Relationship Id="rId148" Type="http://schemas.openxmlformats.org/officeDocument/2006/relationships/image" Target="../media/image334.png"/><Relationship Id="rId169" Type="http://schemas.openxmlformats.org/officeDocument/2006/relationships/image" Target="../media/image355.png"/><Relationship Id="rId4" Type="http://schemas.openxmlformats.org/officeDocument/2006/relationships/image" Target="../media/image190.jpeg"/><Relationship Id="rId180" Type="http://schemas.openxmlformats.org/officeDocument/2006/relationships/image" Target="../media/image366.png"/><Relationship Id="rId215" Type="http://schemas.openxmlformats.org/officeDocument/2006/relationships/image" Target="../media/image401.png"/><Relationship Id="rId236" Type="http://schemas.openxmlformats.org/officeDocument/2006/relationships/image" Target="../media/image422.png"/><Relationship Id="rId257" Type="http://schemas.openxmlformats.org/officeDocument/2006/relationships/image" Target="../media/image443.png"/><Relationship Id="rId42" Type="http://schemas.openxmlformats.org/officeDocument/2006/relationships/image" Target="../media/image228.jpeg"/><Relationship Id="rId84" Type="http://schemas.openxmlformats.org/officeDocument/2006/relationships/image" Target="../media/image270.png"/><Relationship Id="rId138" Type="http://schemas.openxmlformats.org/officeDocument/2006/relationships/image" Target="../media/image324.png"/></Relationships>
</file>

<file path=xl/drawings/_rels/drawing8.xml.rels><?xml version="1.0" encoding="UTF-8" standalone="yes"?>
<Relationships xmlns="http://schemas.openxmlformats.org/package/2006/relationships"><Relationship Id="rId117" Type="http://schemas.openxmlformats.org/officeDocument/2006/relationships/image" Target="../media/image566.png"/><Relationship Id="rId21" Type="http://schemas.openxmlformats.org/officeDocument/2006/relationships/image" Target="../media/image470.png"/><Relationship Id="rId63" Type="http://schemas.openxmlformats.org/officeDocument/2006/relationships/image" Target="../media/image512.png"/><Relationship Id="rId159" Type="http://schemas.openxmlformats.org/officeDocument/2006/relationships/image" Target="../media/image608.png"/><Relationship Id="rId170" Type="http://schemas.openxmlformats.org/officeDocument/2006/relationships/image" Target="../media/image619.jpg"/><Relationship Id="rId226" Type="http://schemas.openxmlformats.org/officeDocument/2006/relationships/image" Target="../media/image675.png"/><Relationship Id="rId268" Type="http://schemas.openxmlformats.org/officeDocument/2006/relationships/image" Target="../media/image717.png"/><Relationship Id="rId32" Type="http://schemas.openxmlformats.org/officeDocument/2006/relationships/image" Target="../media/image481.png"/><Relationship Id="rId74" Type="http://schemas.openxmlformats.org/officeDocument/2006/relationships/image" Target="../media/image523.png"/><Relationship Id="rId128" Type="http://schemas.openxmlformats.org/officeDocument/2006/relationships/image" Target="../media/image577.png"/><Relationship Id="rId5" Type="http://schemas.openxmlformats.org/officeDocument/2006/relationships/image" Target="../media/image454.png"/><Relationship Id="rId181" Type="http://schemas.openxmlformats.org/officeDocument/2006/relationships/image" Target="../media/image630.png"/><Relationship Id="rId237" Type="http://schemas.openxmlformats.org/officeDocument/2006/relationships/image" Target="../media/image686.png"/><Relationship Id="rId279" Type="http://schemas.openxmlformats.org/officeDocument/2006/relationships/image" Target="../media/image728.png"/><Relationship Id="rId43" Type="http://schemas.openxmlformats.org/officeDocument/2006/relationships/image" Target="../media/image492.png"/><Relationship Id="rId139" Type="http://schemas.openxmlformats.org/officeDocument/2006/relationships/image" Target="../media/image588.png"/><Relationship Id="rId85" Type="http://schemas.openxmlformats.org/officeDocument/2006/relationships/image" Target="../media/image534.png"/><Relationship Id="rId150" Type="http://schemas.openxmlformats.org/officeDocument/2006/relationships/image" Target="../media/image599.png"/><Relationship Id="rId171" Type="http://schemas.openxmlformats.org/officeDocument/2006/relationships/image" Target="../media/image620.png"/><Relationship Id="rId192" Type="http://schemas.openxmlformats.org/officeDocument/2006/relationships/image" Target="../media/image641.png"/><Relationship Id="rId206" Type="http://schemas.openxmlformats.org/officeDocument/2006/relationships/image" Target="../media/image655.png"/><Relationship Id="rId227" Type="http://schemas.openxmlformats.org/officeDocument/2006/relationships/image" Target="../media/image676.png"/><Relationship Id="rId248" Type="http://schemas.openxmlformats.org/officeDocument/2006/relationships/image" Target="../media/image697.png"/><Relationship Id="rId269" Type="http://schemas.openxmlformats.org/officeDocument/2006/relationships/image" Target="../media/image718.png"/><Relationship Id="rId12" Type="http://schemas.openxmlformats.org/officeDocument/2006/relationships/image" Target="../media/image461.png"/><Relationship Id="rId33" Type="http://schemas.openxmlformats.org/officeDocument/2006/relationships/image" Target="../media/image482.png"/><Relationship Id="rId108" Type="http://schemas.openxmlformats.org/officeDocument/2006/relationships/image" Target="../media/image557.png"/><Relationship Id="rId129" Type="http://schemas.openxmlformats.org/officeDocument/2006/relationships/image" Target="../media/image578.png"/><Relationship Id="rId280" Type="http://schemas.openxmlformats.org/officeDocument/2006/relationships/image" Target="../media/image729.png"/><Relationship Id="rId54" Type="http://schemas.openxmlformats.org/officeDocument/2006/relationships/image" Target="../media/image503.png"/><Relationship Id="rId75" Type="http://schemas.openxmlformats.org/officeDocument/2006/relationships/image" Target="../media/image524.png"/><Relationship Id="rId96" Type="http://schemas.openxmlformats.org/officeDocument/2006/relationships/image" Target="../media/image545.png"/><Relationship Id="rId140" Type="http://schemas.openxmlformats.org/officeDocument/2006/relationships/image" Target="../media/image589.png"/><Relationship Id="rId161" Type="http://schemas.openxmlformats.org/officeDocument/2006/relationships/image" Target="../media/image610.png"/><Relationship Id="rId182" Type="http://schemas.openxmlformats.org/officeDocument/2006/relationships/image" Target="../media/image631.png"/><Relationship Id="rId217" Type="http://schemas.openxmlformats.org/officeDocument/2006/relationships/image" Target="../media/image666.png"/><Relationship Id="rId6" Type="http://schemas.openxmlformats.org/officeDocument/2006/relationships/image" Target="../media/image455.png"/><Relationship Id="rId238" Type="http://schemas.openxmlformats.org/officeDocument/2006/relationships/image" Target="../media/image687.png"/><Relationship Id="rId259" Type="http://schemas.openxmlformats.org/officeDocument/2006/relationships/image" Target="../media/image708.png"/><Relationship Id="rId23" Type="http://schemas.openxmlformats.org/officeDocument/2006/relationships/image" Target="../media/image472.png"/><Relationship Id="rId119" Type="http://schemas.openxmlformats.org/officeDocument/2006/relationships/image" Target="../media/image568.png"/><Relationship Id="rId270" Type="http://schemas.openxmlformats.org/officeDocument/2006/relationships/image" Target="../media/image719.png"/><Relationship Id="rId44" Type="http://schemas.openxmlformats.org/officeDocument/2006/relationships/image" Target="../media/image493.png"/><Relationship Id="rId65" Type="http://schemas.openxmlformats.org/officeDocument/2006/relationships/image" Target="../media/image514.png"/><Relationship Id="rId86" Type="http://schemas.openxmlformats.org/officeDocument/2006/relationships/image" Target="../media/image535.png"/><Relationship Id="rId130" Type="http://schemas.openxmlformats.org/officeDocument/2006/relationships/image" Target="../media/image579.png"/><Relationship Id="rId151" Type="http://schemas.openxmlformats.org/officeDocument/2006/relationships/image" Target="../media/image600.png"/><Relationship Id="rId172" Type="http://schemas.openxmlformats.org/officeDocument/2006/relationships/image" Target="../media/image621.png"/><Relationship Id="rId193" Type="http://schemas.openxmlformats.org/officeDocument/2006/relationships/image" Target="../media/image642.png"/><Relationship Id="rId207" Type="http://schemas.openxmlformats.org/officeDocument/2006/relationships/image" Target="../media/image656.png"/><Relationship Id="rId228" Type="http://schemas.openxmlformats.org/officeDocument/2006/relationships/image" Target="../media/image677.png"/><Relationship Id="rId249" Type="http://schemas.openxmlformats.org/officeDocument/2006/relationships/image" Target="../media/image698.png"/><Relationship Id="rId13" Type="http://schemas.openxmlformats.org/officeDocument/2006/relationships/image" Target="../media/image462.png"/><Relationship Id="rId109" Type="http://schemas.openxmlformats.org/officeDocument/2006/relationships/image" Target="../media/image558.png"/><Relationship Id="rId260" Type="http://schemas.openxmlformats.org/officeDocument/2006/relationships/image" Target="../media/image709.png"/><Relationship Id="rId281" Type="http://schemas.openxmlformats.org/officeDocument/2006/relationships/image" Target="../media/image730.png"/><Relationship Id="rId34" Type="http://schemas.openxmlformats.org/officeDocument/2006/relationships/image" Target="../media/image483.png"/><Relationship Id="rId55" Type="http://schemas.openxmlformats.org/officeDocument/2006/relationships/image" Target="../media/image504.png"/><Relationship Id="rId76" Type="http://schemas.openxmlformats.org/officeDocument/2006/relationships/image" Target="../media/image525.png"/><Relationship Id="rId97" Type="http://schemas.openxmlformats.org/officeDocument/2006/relationships/image" Target="../media/image546.png"/><Relationship Id="rId120" Type="http://schemas.openxmlformats.org/officeDocument/2006/relationships/image" Target="../media/image569.png"/><Relationship Id="rId141" Type="http://schemas.openxmlformats.org/officeDocument/2006/relationships/image" Target="../media/image590.png"/><Relationship Id="rId7" Type="http://schemas.openxmlformats.org/officeDocument/2006/relationships/image" Target="../media/image456.png"/><Relationship Id="rId162" Type="http://schemas.openxmlformats.org/officeDocument/2006/relationships/image" Target="../media/image611.jpg"/><Relationship Id="rId183" Type="http://schemas.openxmlformats.org/officeDocument/2006/relationships/image" Target="../media/image632.png"/><Relationship Id="rId218" Type="http://schemas.openxmlformats.org/officeDocument/2006/relationships/image" Target="../media/image667.png"/><Relationship Id="rId239" Type="http://schemas.openxmlformats.org/officeDocument/2006/relationships/image" Target="../media/image688.png"/><Relationship Id="rId250" Type="http://schemas.openxmlformats.org/officeDocument/2006/relationships/image" Target="../media/image699.png"/><Relationship Id="rId271" Type="http://schemas.openxmlformats.org/officeDocument/2006/relationships/image" Target="../media/image720.png"/><Relationship Id="rId24" Type="http://schemas.openxmlformats.org/officeDocument/2006/relationships/image" Target="../media/image473.png"/><Relationship Id="rId45" Type="http://schemas.openxmlformats.org/officeDocument/2006/relationships/image" Target="../media/image494.png"/><Relationship Id="rId66" Type="http://schemas.openxmlformats.org/officeDocument/2006/relationships/image" Target="../media/image515.png"/><Relationship Id="rId87" Type="http://schemas.openxmlformats.org/officeDocument/2006/relationships/image" Target="../media/image536.png"/><Relationship Id="rId110" Type="http://schemas.openxmlformats.org/officeDocument/2006/relationships/image" Target="../media/image559.png"/><Relationship Id="rId131" Type="http://schemas.openxmlformats.org/officeDocument/2006/relationships/image" Target="../media/image580.png"/><Relationship Id="rId152" Type="http://schemas.openxmlformats.org/officeDocument/2006/relationships/image" Target="../media/image601.png"/><Relationship Id="rId173" Type="http://schemas.openxmlformats.org/officeDocument/2006/relationships/image" Target="../media/image622.png"/><Relationship Id="rId194" Type="http://schemas.openxmlformats.org/officeDocument/2006/relationships/image" Target="../media/image643.png"/><Relationship Id="rId208" Type="http://schemas.openxmlformats.org/officeDocument/2006/relationships/image" Target="../media/image657.png"/><Relationship Id="rId229" Type="http://schemas.openxmlformats.org/officeDocument/2006/relationships/image" Target="../media/image678.png"/><Relationship Id="rId240" Type="http://schemas.openxmlformats.org/officeDocument/2006/relationships/image" Target="../media/image689.png"/><Relationship Id="rId261" Type="http://schemas.openxmlformats.org/officeDocument/2006/relationships/image" Target="../media/image710.png"/><Relationship Id="rId14" Type="http://schemas.openxmlformats.org/officeDocument/2006/relationships/image" Target="../media/image463.png"/><Relationship Id="rId35" Type="http://schemas.openxmlformats.org/officeDocument/2006/relationships/image" Target="../media/image484.png"/><Relationship Id="rId56" Type="http://schemas.openxmlformats.org/officeDocument/2006/relationships/image" Target="../media/image505.png"/><Relationship Id="rId77" Type="http://schemas.openxmlformats.org/officeDocument/2006/relationships/image" Target="../media/image526.png"/><Relationship Id="rId100" Type="http://schemas.openxmlformats.org/officeDocument/2006/relationships/image" Target="../media/image549.png"/><Relationship Id="rId282" Type="http://schemas.openxmlformats.org/officeDocument/2006/relationships/image" Target="../media/image731.jpg"/><Relationship Id="rId8" Type="http://schemas.openxmlformats.org/officeDocument/2006/relationships/image" Target="../media/image457.png"/><Relationship Id="rId98" Type="http://schemas.openxmlformats.org/officeDocument/2006/relationships/image" Target="../media/image547.png"/><Relationship Id="rId121" Type="http://schemas.openxmlformats.org/officeDocument/2006/relationships/image" Target="../media/image570.png"/><Relationship Id="rId142" Type="http://schemas.openxmlformats.org/officeDocument/2006/relationships/image" Target="../media/image591.png"/><Relationship Id="rId163" Type="http://schemas.openxmlformats.org/officeDocument/2006/relationships/image" Target="../media/image612.png"/><Relationship Id="rId184" Type="http://schemas.openxmlformats.org/officeDocument/2006/relationships/image" Target="../media/image633.png"/><Relationship Id="rId219" Type="http://schemas.openxmlformats.org/officeDocument/2006/relationships/image" Target="../media/image668.png"/><Relationship Id="rId230" Type="http://schemas.openxmlformats.org/officeDocument/2006/relationships/image" Target="../media/image679.png"/><Relationship Id="rId251" Type="http://schemas.openxmlformats.org/officeDocument/2006/relationships/image" Target="../media/image700.png"/><Relationship Id="rId25" Type="http://schemas.openxmlformats.org/officeDocument/2006/relationships/image" Target="../media/image474.png"/><Relationship Id="rId46" Type="http://schemas.openxmlformats.org/officeDocument/2006/relationships/image" Target="../media/image495.png"/><Relationship Id="rId67" Type="http://schemas.openxmlformats.org/officeDocument/2006/relationships/image" Target="../media/image516.png"/><Relationship Id="rId272" Type="http://schemas.openxmlformats.org/officeDocument/2006/relationships/image" Target="../media/image721.png"/><Relationship Id="rId88" Type="http://schemas.openxmlformats.org/officeDocument/2006/relationships/image" Target="../media/image537.png"/><Relationship Id="rId111" Type="http://schemas.openxmlformats.org/officeDocument/2006/relationships/image" Target="../media/image560.jpg"/><Relationship Id="rId132" Type="http://schemas.openxmlformats.org/officeDocument/2006/relationships/image" Target="../media/image581.png"/><Relationship Id="rId153" Type="http://schemas.openxmlformats.org/officeDocument/2006/relationships/image" Target="../media/image602.png"/><Relationship Id="rId174" Type="http://schemas.openxmlformats.org/officeDocument/2006/relationships/image" Target="../media/image623.png"/><Relationship Id="rId195" Type="http://schemas.openxmlformats.org/officeDocument/2006/relationships/image" Target="../media/image644.png"/><Relationship Id="rId209" Type="http://schemas.openxmlformats.org/officeDocument/2006/relationships/image" Target="../media/image658.png"/><Relationship Id="rId220" Type="http://schemas.openxmlformats.org/officeDocument/2006/relationships/image" Target="../media/image669.png"/><Relationship Id="rId241" Type="http://schemas.openxmlformats.org/officeDocument/2006/relationships/image" Target="../media/image690.png"/><Relationship Id="rId15" Type="http://schemas.openxmlformats.org/officeDocument/2006/relationships/image" Target="../media/image464.png"/><Relationship Id="rId36" Type="http://schemas.openxmlformats.org/officeDocument/2006/relationships/image" Target="../media/image485.png"/><Relationship Id="rId57" Type="http://schemas.openxmlformats.org/officeDocument/2006/relationships/image" Target="../media/image506.png"/><Relationship Id="rId262" Type="http://schemas.openxmlformats.org/officeDocument/2006/relationships/image" Target="../media/image711.png"/><Relationship Id="rId283" Type="http://schemas.openxmlformats.org/officeDocument/2006/relationships/image" Target="../media/image732.jpg"/><Relationship Id="rId78" Type="http://schemas.openxmlformats.org/officeDocument/2006/relationships/image" Target="../media/image527.png"/><Relationship Id="rId99" Type="http://schemas.openxmlformats.org/officeDocument/2006/relationships/image" Target="../media/image548.png"/><Relationship Id="rId101" Type="http://schemas.openxmlformats.org/officeDocument/2006/relationships/image" Target="../media/image550.png"/><Relationship Id="rId122" Type="http://schemas.openxmlformats.org/officeDocument/2006/relationships/image" Target="../media/image571.png"/><Relationship Id="rId143" Type="http://schemas.openxmlformats.org/officeDocument/2006/relationships/image" Target="../media/image592.png"/><Relationship Id="rId164" Type="http://schemas.openxmlformats.org/officeDocument/2006/relationships/image" Target="../media/image613.jpeg"/><Relationship Id="rId185" Type="http://schemas.openxmlformats.org/officeDocument/2006/relationships/image" Target="../media/image634.png"/><Relationship Id="rId9" Type="http://schemas.openxmlformats.org/officeDocument/2006/relationships/image" Target="../media/image458.png"/><Relationship Id="rId210" Type="http://schemas.openxmlformats.org/officeDocument/2006/relationships/image" Target="../media/image659.png"/><Relationship Id="rId26" Type="http://schemas.openxmlformats.org/officeDocument/2006/relationships/image" Target="../media/image475.png"/><Relationship Id="rId231" Type="http://schemas.openxmlformats.org/officeDocument/2006/relationships/image" Target="../media/image680.png"/><Relationship Id="rId252" Type="http://schemas.openxmlformats.org/officeDocument/2006/relationships/image" Target="../media/image701.png"/><Relationship Id="rId273" Type="http://schemas.openxmlformats.org/officeDocument/2006/relationships/image" Target="../media/image722.png"/><Relationship Id="rId47" Type="http://schemas.openxmlformats.org/officeDocument/2006/relationships/image" Target="../media/image496.png"/><Relationship Id="rId68" Type="http://schemas.openxmlformats.org/officeDocument/2006/relationships/image" Target="../media/image517.png"/><Relationship Id="rId89" Type="http://schemas.openxmlformats.org/officeDocument/2006/relationships/image" Target="../media/image538.png"/><Relationship Id="rId112" Type="http://schemas.openxmlformats.org/officeDocument/2006/relationships/image" Target="../media/image561.png"/><Relationship Id="rId133" Type="http://schemas.openxmlformats.org/officeDocument/2006/relationships/image" Target="../media/image582.png"/><Relationship Id="rId154" Type="http://schemas.openxmlformats.org/officeDocument/2006/relationships/image" Target="../media/image603.png"/><Relationship Id="rId175" Type="http://schemas.openxmlformats.org/officeDocument/2006/relationships/image" Target="../media/image624.png"/><Relationship Id="rId196" Type="http://schemas.openxmlformats.org/officeDocument/2006/relationships/image" Target="../media/image645.png"/><Relationship Id="rId200" Type="http://schemas.openxmlformats.org/officeDocument/2006/relationships/image" Target="../media/image649.png"/><Relationship Id="rId16" Type="http://schemas.openxmlformats.org/officeDocument/2006/relationships/image" Target="../media/image465.png"/><Relationship Id="rId221" Type="http://schemas.openxmlformats.org/officeDocument/2006/relationships/image" Target="../media/image670.png"/><Relationship Id="rId242" Type="http://schemas.openxmlformats.org/officeDocument/2006/relationships/image" Target="../media/image691.png"/><Relationship Id="rId263" Type="http://schemas.openxmlformats.org/officeDocument/2006/relationships/image" Target="../media/image712.png"/><Relationship Id="rId284" Type="http://schemas.openxmlformats.org/officeDocument/2006/relationships/image" Target="../media/image733.jpg"/><Relationship Id="rId37" Type="http://schemas.openxmlformats.org/officeDocument/2006/relationships/image" Target="../media/image486.png"/><Relationship Id="rId58" Type="http://schemas.openxmlformats.org/officeDocument/2006/relationships/image" Target="../media/image507.png"/><Relationship Id="rId79" Type="http://schemas.openxmlformats.org/officeDocument/2006/relationships/image" Target="../media/image528.png"/><Relationship Id="rId102" Type="http://schemas.openxmlformats.org/officeDocument/2006/relationships/image" Target="../media/image551.png"/><Relationship Id="rId123" Type="http://schemas.openxmlformats.org/officeDocument/2006/relationships/image" Target="../media/image572.png"/><Relationship Id="rId144" Type="http://schemas.openxmlformats.org/officeDocument/2006/relationships/image" Target="../media/image593.png"/><Relationship Id="rId90" Type="http://schemas.openxmlformats.org/officeDocument/2006/relationships/image" Target="../media/image539.png"/><Relationship Id="rId165" Type="http://schemas.openxmlformats.org/officeDocument/2006/relationships/image" Target="../media/image614.png"/><Relationship Id="rId186" Type="http://schemas.openxmlformats.org/officeDocument/2006/relationships/image" Target="../media/image635.png"/><Relationship Id="rId211" Type="http://schemas.openxmlformats.org/officeDocument/2006/relationships/image" Target="../media/image660.png"/><Relationship Id="rId232" Type="http://schemas.openxmlformats.org/officeDocument/2006/relationships/image" Target="../media/image681.png"/><Relationship Id="rId253" Type="http://schemas.openxmlformats.org/officeDocument/2006/relationships/image" Target="../media/image702.png"/><Relationship Id="rId274" Type="http://schemas.openxmlformats.org/officeDocument/2006/relationships/image" Target="../media/image723.jpg"/><Relationship Id="rId27" Type="http://schemas.openxmlformats.org/officeDocument/2006/relationships/image" Target="../media/image476.png"/><Relationship Id="rId48" Type="http://schemas.openxmlformats.org/officeDocument/2006/relationships/image" Target="../media/image497.png"/><Relationship Id="rId69" Type="http://schemas.openxmlformats.org/officeDocument/2006/relationships/image" Target="../media/image518.png"/><Relationship Id="rId113" Type="http://schemas.openxmlformats.org/officeDocument/2006/relationships/image" Target="../media/image562.jpg"/><Relationship Id="rId134" Type="http://schemas.openxmlformats.org/officeDocument/2006/relationships/image" Target="../media/image583.png"/><Relationship Id="rId80" Type="http://schemas.openxmlformats.org/officeDocument/2006/relationships/image" Target="../media/image529.png"/><Relationship Id="rId155" Type="http://schemas.openxmlformats.org/officeDocument/2006/relationships/image" Target="../media/image604.jpg"/><Relationship Id="rId176" Type="http://schemas.openxmlformats.org/officeDocument/2006/relationships/image" Target="../media/image625.png"/><Relationship Id="rId197" Type="http://schemas.openxmlformats.org/officeDocument/2006/relationships/image" Target="../media/image646.png"/><Relationship Id="rId201" Type="http://schemas.openxmlformats.org/officeDocument/2006/relationships/image" Target="../media/image650.png"/><Relationship Id="rId222" Type="http://schemas.openxmlformats.org/officeDocument/2006/relationships/image" Target="../media/image671.png"/><Relationship Id="rId243" Type="http://schemas.openxmlformats.org/officeDocument/2006/relationships/image" Target="../media/image692.png"/><Relationship Id="rId264" Type="http://schemas.openxmlformats.org/officeDocument/2006/relationships/image" Target="../media/image713.png"/><Relationship Id="rId285" Type="http://schemas.openxmlformats.org/officeDocument/2006/relationships/image" Target="../media/image734.jpg"/><Relationship Id="rId17" Type="http://schemas.openxmlformats.org/officeDocument/2006/relationships/image" Target="../media/image466.png"/><Relationship Id="rId38" Type="http://schemas.openxmlformats.org/officeDocument/2006/relationships/image" Target="../media/image487.png"/><Relationship Id="rId59" Type="http://schemas.openxmlformats.org/officeDocument/2006/relationships/image" Target="../media/image508.png"/><Relationship Id="rId103" Type="http://schemas.openxmlformats.org/officeDocument/2006/relationships/image" Target="../media/image552.png"/><Relationship Id="rId124" Type="http://schemas.openxmlformats.org/officeDocument/2006/relationships/image" Target="../media/image573.png"/><Relationship Id="rId70" Type="http://schemas.openxmlformats.org/officeDocument/2006/relationships/image" Target="../media/image519.png"/><Relationship Id="rId91" Type="http://schemas.openxmlformats.org/officeDocument/2006/relationships/image" Target="../media/image540.png"/><Relationship Id="rId145" Type="http://schemas.openxmlformats.org/officeDocument/2006/relationships/image" Target="../media/image594.png"/><Relationship Id="rId166" Type="http://schemas.openxmlformats.org/officeDocument/2006/relationships/image" Target="../media/image615.png"/><Relationship Id="rId187" Type="http://schemas.openxmlformats.org/officeDocument/2006/relationships/image" Target="../media/image636.png"/><Relationship Id="rId1" Type="http://schemas.openxmlformats.org/officeDocument/2006/relationships/image" Target="../media/image450.jpeg"/><Relationship Id="rId212" Type="http://schemas.openxmlformats.org/officeDocument/2006/relationships/image" Target="../media/image661.png"/><Relationship Id="rId233" Type="http://schemas.openxmlformats.org/officeDocument/2006/relationships/image" Target="../media/image682.png"/><Relationship Id="rId254" Type="http://schemas.openxmlformats.org/officeDocument/2006/relationships/image" Target="../media/image703.png"/><Relationship Id="rId28" Type="http://schemas.openxmlformats.org/officeDocument/2006/relationships/image" Target="../media/image477.png"/><Relationship Id="rId49" Type="http://schemas.openxmlformats.org/officeDocument/2006/relationships/image" Target="../media/image498.png"/><Relationship Id="rId114" Type="http://schemas.openxmlformats.org/officeDocument/2006/relationships/image" Target="../media/image563.png"/><Relationship Id="rId275" Type="http://schemas.openxmlformats.org/officeDocument/2006/relationships/image" Target="../media/image724.jpg"/><Relationship Id="rId60" Type="http://schemas.openxmlformats.org/officeDocument/2006/relationships/image" Target="../media/image509.png"/><Relationship Id="rId81" Type="http://schemas.openxmlformats.org/officeDocument/2006/relationships/image" Target="../media/image530.png"/><Relationship Id="rId135" Type="http://schemas.openxmlformats.org/officeDocument/2006/relationships/image" Target="../media/image584.png"/><Relationship Id="rId156" Type="http://schemas.openxmlformats.org/officeDocument/2006/relationships/image" Target="../media/image605.jpg"/><Relationship Id="rId177" Type="http://schemas.openxmlformats.org/officeDocument/2006/relationships/image" Target="../media/image626.png"/><Relationship Id="rId198" Type="http://schemas.openxmlformats.org/officeDocument/2006/relationships/image" Target="../media/image647.png"/><Relationship Id="rId202" Type="http://schemas.openxmlformats.org/officeDocument/2006/relationships/image" Target="../media/image651.png"/><Relationship Id="rId223" Type="http://schemas.openxmlformats.org/officeDocument/2006/relationships/image" Target="../media/image672.png"/><Relationship Id="rId244" Type="http://schemas.openxmlformats.org/officeDocument/2006/relationships/image" Target="../media/image693.png"/><Relationship Id="rId18" Type="http://schemas.openxmlformats.org/officeDocument/2006/relationships/image" Target="../media/image467.png"/><Relationship Id="rId39" Type="http://schemas.openxmlformats.org/officeDocument/2006/relationships/image" Target="../media/image488.png"/><Relationship Id="rId265" Type="http://schemas.openxmlformats.org/officeDocument/2006/relationships/image" Target="../media/image714.png"/><Relationship Id="rId50" Type="http://schemas.openxmlformats.org/officeDocument/2006/relationships/image" Target="../media/image499.png"/><Relationship Id="rId104" Type="http://schemas.openxmlformats.org/officeDocument/2006/relationships/image" Target="../media/image553.png"/><Relationship Id="rId125" Type="http://schemas.openxmlformats.org/officeDocument/2006/relationships/image" Target="../media/image574.png"/><Relationship Id="rId146" Type="http://schemas.openxmlformats.org/officeDocument/2006/relationships/image" Target="../media/image595.png"/><Relationship Id="rId167" Type="http://schemas.openxmlformats.org/officeDocument/2006/relationships/image" Target="../media/image616.png"/><Relationship Id="rId188" Type="http://schemas.openxmlformats.org/officeDocument/2006/relationships/image" Target="../media/image637.png"/><Relationship Id="rId71" Type="http://schemas.openxmlformats.org/officeDocument/2006/relationships/image" Target="../media/image520.png"/><Relationship Id="rId92" Type="http://schemas.openxmlformats.org/officeDocument/2006/relationships/image" Target="../media/image541.png"/><Relationship Id="rId213" Type="http://schemas.openxmlformats.org/officeDocument/2006/relationships/image" Target="../media/image662.png"/><Relationship Id="rId234" Type="http://schemas.openxmlformats.org/officeDocument/2006/relationships/image" Target="../media/image683.png"/><Relationship Id="rId2" Type="http://schemas.openxmlformats.org/officeDocument/2006/relationships/image" Target="../media/image451.png"/><Relationship Id="rId29" Type="http://schemas.openxmlformats.org/officeDocument/2006/relationships/image" Target="../media/image478.png"/><Relationship Id="rId255" Type="http://schemas.openxmlformats.org/officeDocument/2006/relationships/image" Target="../media/image704.png"/><Relationship Id="rId276" Type="http://schemas.openxmlformats.org/officeDocument/2006/relationships/image" Target="../media/image725.jpg"/><Relationship Id="rId40" Type="http://schemas.openxmlformats.org/officeDocument/2006/relationships/image" Target="../media/image489.png"/><Relationship Id="rId115" Type="http://schemas.openxmlformats.org/officeDocument/2006/relationships/image" Target="../media/image564.jpg"/><Relationship Id="rId136" Type="http://schemas.openxmlformats.org/officeDocument/2006/relationships/image" Target="../media/image585.png"/><Relationship Id="rId157" Type="http://schemas.openxmlformats.org/officeDocument/2006/relationships/image" Target="../media/image606.jpg"/><Relationship Id="rId178" Type="http://schemas.openxmlformats.org/officeDocument/2006/relationships/image" Target="../media/image627.png"/><Relationship Id="rId61" Type="http://schemas.openxmlformats.org/officeDocument/2006/relationships/image" Target="../media/image510.png"/><Relationship Id="rId82" Type="http://schemas.openxmlformats.org/officeDocument/2006/relationships/image" Target="../media/image531.png"/><Relationship Id="rId199" Type="http://schemas.openxmlformats.org/officeDocument/2006/relationships/image" Target="../media/image648.png"/><Relationship Id="rId203" Type="http://schemas.openxmlformats.org/officeDocument/2006/relationships/image" Target="../media/image652.png"/><Relationship Id="rId19" Type="http://schemas.openxmlformats.org/officeDocument/2006/relationships/image" Target="../media/image468.png"/><Relationship Id="rId224" Type="http://schemas.openxmlformats.org/officeDocument/2006/relationships/image" Target="../media/image673.png"/><Relationship Id="rId245" Type="http://schemas.openxmlformats.org/officeDocument/2006/relationships/image" Target="../media/image694.png"/><Relationship Id="rId266" Type="http://schemas.openxmlformats.org/officeDocument/2006/relationships/image" Target="../media/image715.png"/><Relationship Id="rId30" Type="http://schemas.openxmlformats.org/officeDocument/2006/relationships/image" Target="../media/image479.png"/><Relationship Id="rId105" Type="http://schemas.openxmlformats.org/officeDocument/2006/relationships/image" Target="../media/image554.jpg"/><Relationship Id="rId126" Type="http://schemas.openxmlformats.org/officeDocument/2006/relationships/image" Target="../media/image575.png"/><Relationship Id="rId147" Type="http://schemas.openxmlformats.org/officeDocument/2006/relationships/image" Target="../media/image596.png"/><Relationship Id="rId168" Type="http://schemas.openxmlformats.org/officeDocument/2006/relationships/image" Target="../media/image617.png"/><Relationship Id="rId51" Type="http://schemas.openxmlformats.org/officeDocument/2006/relationships/image" Target="../media/image500.png"/><Relationship Id="rId72" Type="http://schemas.openxmlformats.org/officeDocument/2006/relationships/image" Target="../media/image521.png"/><Relationship Id="rId93" Type="http://schemas.openxmlformats.org/officeDocument/2006/relationships/image" Target="../media/image542.png"/><Relationship Id="rId189" Type="http://schemas.openxmlformats.org/officeDocument/2006/relationships/image" Target="../media/image638.png"/><Relationship Id="rId3" Type="http://schemas.openxmlformats.org/officeDocument/2006/relationships/image" Target="../media/image452.png"/><Relationship Id="rId214" Type="http://schemas.openxmlformats.org/officeDocument/2006/relationships/image" Target="../media/image663.png"/><Relationship Id="rId235" Type="http://schemas.openxmlformats.org/officeDocument/2006/relationships/image" Target="../media/image684.png"/><Relationship Id="rId256" Type="http://schemas.openxmlformats.org/officeDocument/2006/relationships/image" Target="../media/image705.png"/><Relationship Id="rId277" Type="http://schemas.openxmlformats.org/officeDocument/2006/relationships/image" Target="../media/image726.png"/><Relationship Id="rId116" Type="http://schemas.openxmlformats.org/officeDocument/2006/relationships/image" Target="../media/image565.png"/><Relationship Id="rId137" Type="http://schemas.openxmlformats.org/officeDocument/2006/relationships/image" Target="../media/image586.png"/><Relationship Id="rId158" Type="http://schemas.openxmlformats.org/officeDocument/2006/relationships/image" Target="../media/image607.jpg"/><Relationship Id="rId20" Type="http://schemas.openxmlformats.org/officeDocument/2006/relationships/image" Target="../media/image469.png"/><Relationship Id="rId41" Type="http://schemas.openxmlformats.org/officeDocument/2006/relationships/image" Target="../media/image490.png"/><Relationship Id="rId62" Type="http://schemas.openxmlformats.org/officeDocument/2006/relationships/image" Target="../media/image511.png"/><Relationship Id="rId83" Type="http://schemas.openxmlformats.org/officeDocument/2006/relationships/image" Target="../media/image532.png"/><Relationship Id="rId179" Type="http://schemas.openxmlformats.org/officeDocument/2006/relationships/image" Target="../media/image628.png"/><Relationship Id="rId190" Type="http://schemas.openxmlformats.org/officeDocument/2006/relationships/image" Target="../media/image639.png"/><Relationship Id="rId204" Type="http://schemas.openxmlformats.org/officeDocument/2006/relationships/image" Target="../media/image653.png"/><Relationship Id="rId225" Type="http://schemas.openxmlformats.org/officeDocument/2006/relationships/image" Target="../media/image674.png"/><Relationship Id="rId246" Type="http://schemas.openxmlformats.org/officeDocument/2006/relationships/image" Target="../media/image695.png"/><Relationship Id="rId267" Type="http://schemas.openxmlformats.org/officeDocument/2006/relationships/image" Target="../media/image716.png"/><Relationship Id="rId106" Type="http://schemas.openxmlformats.org/officeDocument/2006/relationships/image" Target="../media/image555.png"/><Relationship Id="rId127" Type="http://schemas.openxmlformats.org/officeDocument/2006/relationships/image" Target="../media/image576.png"/><Relationship Id="rId10" Type="http://schemas.openxmlformats.org/officeDocument/2006/relationships/image" Target="../media/image459.png"/><Relationship Id="rId31" Type="http://schemas.openxmlformats.org/officeDocument/2006/relationships/image" Target="../media/image480.png"/><Relationship Id="rId52" Type="http://schemas.openxmlformats.org/officeDocument/2006/relationships/image" Target="../media/image501.png"/><Relationship Id="rId73" Type="http://schemas.openxmlformats.org/officeDocument/2006/relationships/image" Target="../media/image522.png"/><Relationship Id="rId94" Type="http://schemas.openxmlformats.org/officeDocument/2006/relationships/image" Target="../media/image543.png"/><Relationship Id="rId148" Type="http://schemas.openxmlformats.org/officeDocument/2006/relationships/image" Target="../media/image597.png"/><Relationship Id="rId169" Type="http://schemas.openxmlformats.org/officeDocument/2006/relationships/image" Target="../media/image618.png"/><Relationship Id="rId4" Type="http://schemas.openxmlformats.org/officeDocument/2006/relationships/image" Target="../media/image453.png"/><Relationship Id="rId180" Type="http://schemas.openxmlformats.org/officeDocument/2006/relationships/image" Target="../media/image629.png"/><Relationship Id="rId215" Type="http://schemas.openxmlformats.org/officeDocument/2006/relationships/image" Target="../media/image664.png"/><Relationship Id="rId236" Type="http://schemas.openxmlformats.org/officeDocument/2006/relationships/image" Target="../media/image685.png"/><Relationship Id="rId257" Type="http://schemas.openxmlformats.org/officeDocument/2006/relationships/image" Target="../media/image706.png"/><Relationship Id="rId278" Type="http://schemas.openxmlformats.org/officeDocument/2006/relationships/image" Target="../media/image727.png"/><Relationship Id="rId42" Type="http://schemas.openxmlformats.org/officeDocument/2006/relationships/image" Target="../media/image491.png"/><Relationship Id="rId84" Type="http://schemas.openxmlformats.org/officeDocument/2006/relationships/image" Target="../media/image533.png"/><Relationship Id="rId138" Type="http://schemas.openxmlformats.org/officeDocument/2006/relationships/image" Target="../media/image587.png"/><Relationship Id="rId191" Type="http://schemas.openxmlformats.org/officeDocument/2006/relationships/image" Target="../media/image640.png"/><Relationship Id="rId205" Type="http://schemas.openxmlformats.org/officeDocument/2006/relationships/image" Target="../media/image654.png"/><Relationship Id="rId247" Type="http://schemas.openxmlformats.org/officeDocument/2006/relationships/image" Target="../media/image696.png"/><Relationship Id="rId107" Type="http://schemas.openxmlformats.org/officeDocument/2006/relationships/image" Target="../media/image556.jpg"/><Relationship Id="rId11" Type="http://schemas.openxmlformats.org/officeDocument/2006/relationships/image" Target="../media/image460.png"/><Relationship Id="rId53" Type="http://schemas.openxmlformats.org/officeDocument/2006/relationships/image" Target="../media/image502.png"/><Relationship Id="rId149" Type="http://schemas.openxmlformats.org/officeDocument/2006/relationships/image" Target="../media/image598.png"/><Relationship Id="rId95" Type="http://schemas.openxmlformats.org/officeDocument/2006/relationships/image" Target="../media/image544.png"/><Relationship Id="rId160" Type="http://schemas.openxmlformats.org/officeDocument/2006/relationships/image" Target="../media/image609.jpg"/><Relationship Id="rId216" Type="http://schemas.openxmlformats.org/officeDocument/2006/relationships/image" Target="../media/image665.png"/><Relationship Id="rId258" Type="http://schemas.openxmlformats.org/officeDocument/2006/relationships/image" Target="../media/image707.png"/><Relationship Id="rId22" Type="http://schemas.openxmlformats.org/officeDocument/2006/relationships/image" Target="../media/image471.png"/><Relationship Id="rId64" Type="http://schemas.openxmlformats.org/officeDocument/2006/relationships/image" Target="../media/image513.png"/><Relationship Id="rId118" Type="http://schemas.openxmlformats.org/officeDocument/2006/relationships/image" Target="../media/image567.jpg"/></Relationships>
</file>

<file path=xl/drawings/_rels/drawing9.xml.rels><?xml version="1.0" encoding="UTF-8" standalone="yes"?>
<Relationships xmlns="http://schemas.openxmlformats.org/package/2006/relationships"><Relationship Id="rId26" Type="http://schemas.openxmlformats.org/officeDocument/2006/relationships/image" Target="../media/image760.png"/><Relationship Id="rId21" Type="http://schemas.openxmlformats.org/officeDocument/2006/relationships/image" Target="../media/image755.png"/><Relationship Id="rId42" Type="http://schemas.openxmlformats.org/officeDocument/2006/relationships/image" Target="../media/image776.png"/><Relationship Id="rId47" Type="http://schemas.openxmlformats.org/officeDocument/2006/relationships/image" Target="../media/image781.png"/><Relationship Id="rId63" Type="http://schemas.openxmlformats.org/officeDocument/2006/relationships/image" Target="../media/image797.png"/><Relationship Id="rId68" Type="http://schemas.openxmlformats.org/officeDocument/2006/relationships/image" Target="../media/image802.png"/><Relationship Id="rId84" Type="http://schemas.openxmlformats.org/officeDocument/2006/relationships/image" Target="../media/image818.png"/><Relationship Id="rId89" Type="http://schemas.openxmlformats.org/officeDocument/2006/relationships/image" Target="../media/image823.png"/><Relationship Id="rId16" Type="http://schemas.openxmlformats.org/officeDocument/2006/relationships/image" Target="../media/image750.png"/><Relationship Id="rId11" Type="http://schemas.openxmlformats.org/officeDocument/2006/relationships/image" Target="../media/image745.png"/><Relationship Id="rId32" Type="http://schemas.openxmlformats.org/officeDocument/2006/relationships/image" Target="../media/image766.png"/><Relationship Id="rId37" Type="http://schemas.openxmlformats.org/officeDocument/2006/relationships/image" Target="../media/image771.png"/><Relationship Id="rId53" Type="http://schemas.openxmlformats.org/officeDocument/2006/relationships/image" Target="../media/image787.png"/><Relationship Id="rId58" Type="http://schemas.openxmlformats.org/officeDocument/2006/relationships/image" Target="../media/image792.png"/><Relationship Id="rId74" Type="http://schemas.openxmlformats.org/officeDocument/2006/relationships/image" Target="../media/image808.png"/><Relationship Id="rId79" Type="http://schemas.openxmlformats.org/officeDocument/2006/relationships/image" Target="../media/image813.jpg"/><Relationship Id="rId5" Type="http://schemas.openxmlformats.org/officeDocument/2006/relationships/image" Target="../media/image739.png"/><Relationship Id="rId90" Type="http://schemas.openxmlformats.org/officeDocument/2006/relationships/image" Target="../media/image824.png"/><Relationship Id="rId22" Type="http://schemas.openxmlformats.org/officeDocument/2006/relationships/image" Target="../media/image756.png"/><Relationship Id="rId27" Type="http://schemas.openxmlformats.org/officeDocument/2006/relationships/image" Target="../media/image761.png"/><Relationship Id="rId43" Type="http://schemas.openxmlformats.org/officeDocument/2006/relationships/image" Target="../media/image777.png"/><Relationship Id="rId48" Type="http://schemas.openxmlformats.org/officeDocument/2006/relationships/image" Target="../media/image782.png"/><Relationship Id="rId64" Type="http://schemas.openxmlformats.org/officeDocument/2006/relationships/image" Target="../media/image798.png"/><Relationship Id="rId69" Type="http://schemas.openxmlformats.org/officeDocument/2006/relationships/image" Target="../media/image803.png"/><Relationship Id="rId8" Type="http://schemas.openxmlformats.org/officeDocument/2006/relationships/image" Target="../media/image742.png"/><Relationship Id="rId51" Type="http://schemas.openxmlformats.org/officeDocument/2006/relationships/image" Target="../media/image785.png"/><Relationship Id="rId72" Type="http://schemas.openxmlformats.org/officeDocument/2006/relationships/image" Target="../media/image806.png"/><Relationship Id="rId80" Type="http://schemas.openxmlformats.org/officeDocument/2006/relationships/image" Target="../media/image814.png"/><Relationship Id="rId85" Type="http://schemas.openxmlformats.org/officeDocument/2006/relationships/image" Target="../media/image819.png"/><Relationship Id="rId93" Type="http://schemas.openxmlformats.org/officeDocument/2006/relationships/image" Target="../media/image827.png"/><Relationship Id="rId3" Type="http://schemas.openxmlformats.org/officeDocument/2006/relationships/image" Target="../media/image737.png"/><Relationship Id="rId12" Type="http://schemas.openxmlformats.org/officeDocument/2006/relationships/image" Target="../media/image746.png"/><Relationship Id="rId17" Type="http://schemas.openxmlformats.org/officeDocument/2006/relationships/image" Target="../media/image751.png"/><Relationship Id="rId25" Type="http://schemas.openxmlformats.org/officeDocument/2006/relationships/image" Target="../media/image759.png"/><Relationship Id="rId33" Type="http://schemas.openxmlformats.org/officeDocument/2006/relationships/image" Target="../media/image767.png"/><Relationship Id="rId38" Type="http://schemas.openxmlformats.org/officeDocument/2006/relationships/image" Target="../media/image772.png"/><Relationship Id="rId46" Type="http://schemas.openxmlformats.org/officeDocument/2006/relationships/image" Target="../media/image780.png"/><Relationship Id="rId59" Type="http://schemas.openxmlformats.org/officeDocument/2006/relationships/image" Target="../media/image793.png"/><Relationship Id="rId67" Type="http://schemas.openxmlformats.org/officeDocument/2006/relationships/image" Target="../media/image801.png"/><Relationship Id="rId20" Type="http://schemas.openxmlformats.org/officeDocument/2006/relationships/image" Target="../media/image754.png"/><Relationship Id="rId41" Type="http://schemas.openxmlformats.org/officeDocument/2006/relationships/image" Target="../media/image775.png"/><Relationship Id="rId54" Type="http://schemas.openxmlformats.org/officeDocument/2006/relationships/image" Target="../media/image788.png"/><Relationship Id="rId62" Type="http://schemas.openxmlformats.org/officeDocument/2006/relationships/image" Target="../media/image796.png"/><Relationship Id="rId70" Type="http://schemas.openxmlformats.org/officeDocument/2006/relationships/image" Target="../media/image804.png"/><Relationship Id="rId75" Type="http://schemas.openxmlformats.org/officeDocument/2006/relationships/image" Target="../media/image809.png"/><Relationship Id="rId83" Type="http://schemas.openxmlformats.org/officeDocument/2006/relationships/image" Target="../media/image817.png"/><Relationship Id="rId88" Type="http://schemas.openxmlformats.org/officeDocument/2006/relationships/image" Target="../media/image822.png"/><Relationship Id="rId91" Type="http://schemas.openxmlformats.org/officeDocument/2006/relationships/image" Target="../media/image825.png"/><Relationship Id="rId1" Type="http://schemas.openxmlformats.org/officeDocument/2006/relationships/image" Target="../media/image735.png"/><Relationship Id="rId6" Type="http://schemas.openxmlformats.org/officeDocument/2006/relationships/image" Target="../media/image740.png"/><Relationship Id="rId15" Type="http://schemas.openxmlformats.org/officeDocument/2006/relationships/image" Target="../media/image749.png"/><Relationship Id="rId23" Type="http://schemas.openxmlformats.org/officeDocument/2006/relationships/image" Target="../media/image757.png"/><Relationship Id="rId28" Type="http://schemas.openxmlformats.org/officeDocument/2006/relationships/image" Target="../media/image762.png"/><Relationship Id="rId36" Type="http://schemas.openxmlformats.org/officeDocument/2006/relationships/image" Target="../media/image770.png"/><Relationship Id="rId49" Type="http://schemas.openxmlformats.org/officeDocument/2006/relationships/image" Target="../media/image783.png"/><Relationship Id="rId57" Type="http://schemas.openxmlformats.org/officeDocument/2006/relationships/image" Target="../media/image791.png"/><Relationship Id="rId10" Type="http://schemas.openxmlformats.org/officeDocument/2006/relationships/image" Target="../media/image744.png"/><Relationship Id="rId31" Type="http://schemas.openxmlformats.org/officeDocument/2006/relationships/image" Target="../media/image765.png"/><Relationship Id="rId44" Type="http://schemas.openxmlformats.org/officeDocument/2006/relationships/image" Target="../media/image778.png"/><Relationship Id="rId52" Type="http://schemas.openxmlformats.org/officeDocument/2006/relationships/image" Target="../media/image786.png"/><Relationship Id="rId60" Type="http://schemas.openxmlformats.org/officeDocument/2006/relationships/image" Target="../media/image794.png"/><Relationship Id="rId65" Type="http://schemas.openxmlformats.org/officeDocument/2006/relationships/image" Target="../media/image799.png"/><Relationship Id="rId73" Type="http://schemas.openxmlformats.org/officeDocument/2006/relationships/image" Target="../media/image807.png"/><Relationship Id="rId78" Type="http://schemas.openxmlformats.org/officeDocument/2006/relationships/image" Target="../media/image812.jpg"/><Relationship Id="rId81" Type="http://schemas.openxmlformats.org/officeDocument/2006/relationships/image" Target="../media/image815.png"/><Relationship Id="rId86" Type="http://schemas.openxmlformats.org/officeDocument/2006/relationships/image" Target="../media/image820.png"/><Relationship Id="rId4" Type="http://schemas.openxmlformats.org/officeDocument/2006/relationships/image" Target="../media/image738.png"/><Relationship Id="rId9" Type="http://schemas.openxmlformats.org/officeDocument/2006/relationships/image" Target="../media/image743.png"/><Relationship Id="rId13" Type="http://schemas.openxmlformats.org/officeDocument/2006/relationships/image" Target="../media/image747.png"/><Relationship Id="rId18" Type="http://schemas.openxmlformats.org/officeDocument/2006/relationships/image" Target="../media/image752.png"/><Relationship Id="rId39" Type="http://schemas.openxmlformats.org/officeDocument/2006/relationships/image" Target="../media/image773.png"/><Relationship Id="rId34" Type="http://schemas.openxmlformats.org/officeDocument/2006/relationships/image" Target="../media/image768.png"/><Relationship Id="rId50" Type="http://schemas.openxmlformats.org/officeDocument/2006/relationships/image" Target="../media/image784.png"/><Relationship Id="rId55" Type="http://schemas.openxmlformats.org/officeDocument/2006/relationships/image" Target="../media/image789.png"/><Relationship Id="rId76" Type="http://schemas.openxmlformats.org/officeDocument/2006/relationships/image" Target="../media/image810.png"/><Relationship Id="rId7" Type="http://schemas.openxmlformats.org/officeDocument/2006/relationships/image" Target="../media/image741.png"/><Relationship Id="rId71" Type="http://schemas.openxmlformats.org/officeDocument/2006/relationships/image" Target="../media/image805.png"/><Relationship Id="rId92" Type="http://schemas.openxmlformats.org/officeDocument/2006/relationships/image" Target="../media/image826.png"/><Relationship Id="rId2" Type="http://schemas.openxmlformats.org/officeDocument/2006/relationships/image" Target="../media/image736.png"/><Relationship Id="rId29" Type="http://schemas.openxmlformats.org/officeDocument/2006/relationships/image" Target="../media/image763.png"/><Relationship Id="rId24" Type="http://schemas.openxmlformats.org/officeDocument/2006/relationships/image" Target="../media/image758.png"/><Relationship Id="rId40" Type="http://schemas.openxmlformats.org/officeDocument/2006/relationships/image" Target="../media/image774.png"/><Relationship Id="rId45" Type="http://schemas.openxmlformats.org/officeDocument/2006/relationships/image" Target="../media/image779.png"/><Relationship Id="rId66" Type="http://schemas.openxmlformats.org/officeDocument/2006/relationships/image" Target="../media/image800.png"/><Relationship Id="rId87" Type="http://schemas.openxmlformats.org/officeDocument/2006/relationships/image" Target="../media/image821.png"/><Relationship Id="rId61" Type="http://schemas.openxmlformats.org/officeDocument/2006/relationships/image" Target="../media/image795.png"/><Relationship Id="rId82" Type="http://schemas.openxmlformats.org/officeDocument/2006/relationships/image" Target="../media/image816.png"/><Relationship Id="rId19" Type="http://schemas.openxmlformats.org/officeDocument/2006/relationships/image" Target="../media/image753.png"/><Relationship Id="rId14" Type="http://schemas.openxmlformats.org/officeDocument/2006/relationships/image" Target="../media/image748.png"/><Relationship Id="rId30" Type="http://schemas.openxmlformats.org/officeDocument/2006/relationships/image" Target="../media/image764.png"/><Relationship Id="rId35" Type="http://schemas.openxmlformats.org/officeDocument/2006/relationships/image" Target="../media/image769.png"/><Relationship Id="rId56" Type="http://schemas.openxmlformats.org/officeDocument/2006/relationships/image" Target="../media/image790.png"/><Relationship Id="rId77" Type="http://schemas.openxmlformats.org/officeDocument/2006/relationships/image" Target="../media/image811.png"/></Relationships>
</file>

<file path=xl/drawings/_rels/drawing10.xml.rels><?xml version="1.0" encoding="UTF-8" standalone="yes"?>
<Relationships xmlns="http://schemas.openxmlformats.org/package/2006/relationships"><Relationship Id="rId8" Type="http://schemas.openxmlformats.org/officeDocument/2006/relationships/image" Target="../media/image29.png"/><Relationship Id="rId13" Type="http://schemas.openxmlformats.org/officeDocument/2006/relationships/image" Target="../media/image839.png"/><Relationship Id="rId18" Type="http://schemas.openxmlformats.org/officeDocument/2006/relationships/image" Target="../media/image843.jpeg"/><Relationship Id="rId26" Type="http://schemas.openxmlformats.org/officeDocument/2006/relationships/image" Target="../media/image851.jpeg"/><Relationship Id="rId3" Type="http://schemas.openxmlformats.org/officeDocument/2006/relationships/image" Target="../media/image830.png"/><Relationship Id="rId21" Type="http://schemas.openxmlformats.org/officeDocument/2006/relationships/image" Target="../media/image846.jpeg"/><Relationship Id="rId7" Type="http://schemas.openxmlformats.org/officeDocument/2006/relationships/image" Target="../media/image834.png"/><Relationship Id="rId12" Type="http://schemas.openxmlformats.org/officeDocument/2006/relationships/image" Target="../media/image838.png"/><Relationship Id="rId17" Type="http://schemas.openxmlformats.org/officeDocument/2006/relationships/image" Target="../media/image842.jpeg"/><Relationship Id="rId25" Type="http://schemas.openxmlformats.org/officeDocument/2006/relationships/image" Target="../media/image850.jpeg"/><Relationship Id="rId2" Type="http://schemas.openxmlformats.org/officeDocument/2006/relationships/image" Target="../media/image829.jpeg"/><Relationship Id="rId16" Type="http://schemas.openxmlformats.org/officeDocument/2006/relationships/image" Target="../media/image841.jpeg"/><Relationship Id="rId20" Type="http://schemas.openxmlformats.org/officeDocument/2006/relationships/image" Target="../media/image845.jpeg"/><Relationship Id="rId1" Type="http://schemas.openxmlformats.org/officeDocument/2006/relationships/image" Target="../media/image828.png"/><Relationship Id="rId6" Type="http://schemas.openxmlformats.org/officeDocument/2006/relationships/image" Target="../media/image833.png"/><Relationship Id="rId11" Type="http://schemas.openxmlformats.org/officeDocument/2006/relationships/image" Target="../media/image837.png"/><Relationship Id="rId24" Type="http://schemas.openxmlformats.org/officeDocument/2006/relationships/image" Target="../media/image849.jpeg"/><Relationship Id="rId5" Type="http://schemas.openxmlformats.org/officeDocument/2006/relationships/image" Target="../media/image832.png"/><Relationship Id="rId15" Type="http://schemas.openxmlformats.org/officeDocument/2006/relationships/image" Target="../media/image840.jpeg"/><Relationship Id="rId23" Type="http://schemas.openxmlformats.org/officeDocument/2006/relationships/image" Target="../media/image848.jpeg"/><Relationship Id="rId10" Type="http://schemas.openxmlformats.org/officeDocument/2006/relationships/image" Target="../media/image836.png"/><Relationship Id="rId19" Type="http://schemas.openxmlformats.org/officeDocument/2006/relationships/image" Target="../media/image844.jpeg"/><Relationship Id="rId4" Type="http://schemas.openxmlformats.org/officeDocument/2006/relationships/image" Target="../media/image831.png"/><Relationship Id="rId9" Type="http://schemas.openxmlformats.org/officeDocument/2006/relationships/image" Target="../media/image835.png"/><Relationship Id="rId14" Type="http://schemas.openxmlformats.org/officeDocument/2006/relationships/image" Target="../media/image28.png"/><Relationship Id="rId22" Type="http://schemas.openxmlformats.org/officeDocument/2006/relationships/image" Target="../media/image847.jpeg"/></Relationships>
</file>

<file path=xl/drawings/_rels/drawing11.xml.rels><?xml version="1.0" encoding="UTF-8" standalone="yes"?>
<Relationships xmlns="http://schemas.openxmlformats.org/package/2006/relationships"><Relationship Id="rId3" Type="http://schemas.openxmlformats.org/officeDocument/2006/relationships/image" Target="../media/image854.png"/><Relationship Id="rId2" Type="http://schemas.openxmlformats.org/officeDocument/2006/relationships/image" Target="../media/image853.jpeg"/><Relationship Id="rId1" Type="http://schemas.openxmlformats.org/officeDocument/2006/relationships/image" Target="../media/image852.png"/></Relationships>
</file>

<file path=xl/drawings/_rels/drawing12.xml.rels><?xml version="1.0" encoding="UTF-8" standalone="yes"?>
<Relationships xmlns="http://schemas.openxmlformats.org/package/2006/relationships"><Relationship Id="rId3" Type="http://schemas.openxmlformats.org/officeDocument/2006/relationships/image" Target="../media/image856.jpeg"/><Relationship Id="rId2" Type="http://schemas.openxmlformats.org/officeDocument/2006/relationships/image" Target="../media/image32.png"/><Relationship Id="rId1" Type="http://schemas.openxmlformats.org/officeDocument/2006/relationships/image" Target="../media/image855.png"/><Relationship Id="rId4" Type="http://schemas.openxmlformats.org/officeDocument/2006/relationships/image" Target="../media/image857.jpeg"/></Relationships>
</file>

<file path=xl/drawings/_rels/drawing13.xml.rels><?xml version="1.0" encoding="UTF-8" standalone="yes"?>
<Relationships xmlns="http://schemas.openxmlformats.org/package/2006/relationships"><Relationship Id="rId8" Type="http://schemas.openxmlformats.org/officeDocument/2006/relationships/image" Target="../media/image864.jpeg"/><Relationship Id="rId3" Type="http://schemas.openxmlformats.org/officeDocument/2006/relationships/image" Target="../media/image860.png"/><Relationship Id="rId7" Type="http://schemas.openxmlformats.org/officeDocument/2006/relationships/image" Target="../media/image863.png"/><Relationship Id="rId12" Type="http://schemas.openxmlformats.org/officeDocument/2006/relationships/image" Target="../media/image868.jpeg"/><Relationship Id="rId2" Type="http://schemas.openxmlformats.org/officeDocument/2006/relationships/image" Target="../media/image859.jpeg"/><Relationship Id="rId1" Type="http://schemas.openxmlformats.org/officeDocument/2006/relationships/image" Target="../media/image858.png"/><Relationship Id="rId6" Type="http://schemas.openxmlformats.org/officeDocument/2006/relationships/image" Target="../media/image862.png"/><Relationship Id="rId11" Type="http://schemas.openxmlformats.org/officeDocument/2006/relationships/image" Target="../media/image867.jpeg"/><Relationship Id="rId5" Type="http://schemas.openxmlformats.org/officeDocument/2006/relationships/image" Target="../media/image33.png"/><Relationship Id="rId10" Type="http://schemas.openxmlformats.org/officeDocument/2006/relationships/image" Target="../media/image866.jpeg"/><Relationship Id="rId4" Type="http://schemas.openxmlformats.org/officeDocument/2006/relationships/image" Target="../media/image861.png"/><Relationship Id="rId9" Type="http://schemas.openxmlformats.org/officeDocument/2006/relationships/image" Target="../media/image865.jpeg"/></Relationships>
</file>

<file path=xl/drawings/_rels/drawing14.xml.rels><?xml version="1.0" encoding="UTF-8" standalone="yes"?>
<Relationships xmlns="http://schemas.openxmlformats.org/package/2006/relationships"><Relationship Id="rId13" Type="http://schemas.openxmlformats.org/officeDocument/2006/relationships/image" Target="../media/image880.png"/><Relationship Id="rId18" Type="http://schemas.openxmlformats.org/officeDocument/2006/relationships/image" Target="../media/image885.jpeg"/><Relationship Id="rId26" Type="http://schemas.openxmlformats.org/officeDocument/2006/relationships/image" Target="../media/image893.jpeg"/><Relationship Id="rId39" Type="http://schemas.openxmlformats.org/officeDocument/2006/relationships/image" Target="../media/image906.jpeg"/><Relationship Id="rId21" Type="http://schemas.openxmlformats.org/officeDocument/2006/relationships/image" Target="../media/image888.jpeg"/><Relationship Id="rId34" Type="http://schemas.openxmlformats.org/officeDocument/2006/relationships/image" Target="../media/image901.png"/><Relationship Id="rId42" Type="http://schemas.openxmlformats.org/officeDocument/2006/relationships/image" Target="../media/image909.jpeg"/><Relationship Id="rId7" Type="http://schemas.openxmlformats.org/officeDocument/2006/relationships/image" Target="../media/image3.png"/><Relationship Id="rId2" Type="http://schemas.openxmlformats.org/officeDocument/2006/relationships/image" Target="../media/image870.png"/><Relationship Id="rId16" Type="http://schemas.openxmlformats.org/officeDocument/2006/relationships/image" Target="../media/image883.jpeg"/><Relationship Id="rId20" Type="http://schemas.openxmlformats.org/officeDocument/2006/relationships/image" Target="../media/image887.jpeg"/><Relationship Id="rId29" Type="http://schemas.openxmlformats.org/officeDocument/2006/relationships/image" Target="../media/image896.png"/><Relationship Id="rId41" Type="http://schemas.openxmlformats.org/officeDocument/2006/relationships/image" Target="../media/image908.png"/><Relationship Id="rId1" Type="http://schemas.openxmlformats.org/officeDocument/2006/relationships/image" Target="../media/image869.png"/><Relationship Id="rId6" Type="http://schemas.openxmlformats.org/officeDocument/2006/relationships/image" Target="../media/image874.png"/><Relationship Id="rId11" Type="http://schemas.openxmlformats.org/officeDocument/2006/relationships/image" Target="../media/image878.png"/><Relationship Id="rId24" Type="http://schemas.openxmlformats.org/officeDocument/2006/relationships/image" Target="../media/image891.jpeg"/><Relationship Id="rId32" Type="http://schemas.openxmlformats.org/officeDocument/2006/relationships/image" Target="../media/image899.jpeg"/><Relationship Id="rId37" Type="http://schemas.openxmlformats.org/officeDocument/2006/relationships/image" Target="../media/image904.png"/><Relationship Id="rId40" Type="http://schemas.openxmlformats.org/officeDocument/2006/relationships/image" Target="../media/image907.jpeg"/><Relationship Id="rId5" Type="http://schemas.openxmlformats.org/officeDocument/2006/relationships/image" Target="../media/image873.png"/><Relationship Id="rId15" Type="http://schemas.openxmlformats.org/officeDocument/2006/relationships/image" Target="../media/image882.jpeg"/><Relationship Id="rId23" Type="http://schemas.openxmlformats.org/officeDocument/2006/relationships/image" Target="../media/image890.jpeg"/><Relationship Id="rId28" Type="http://schemas.openxmlformats.org/officeDocument/2006/relationships/image" Target="../media/image895.png"/><Relationship Id="rId36" Type="http://schemas.openxmlformats.org/officeDocument/2006/relationships/image" Target="../media/image903.png"/><Relationship Id="rId10" Type="http://schemas.openxmlformats.org/officeDocument/2006/relationships/image" Target="../media/image877.png"/><Relationship Id="rId19" Type="http://schemas.openxmlformats.org/officeDocument/2006/relationships/image" Target="../media/image886.jpeg"/><Relationship Id="rId31" Type="http://schemas.openxmlformats.org/officeDocument/2006/relationships/image" Target="../media/image898.png"/><Relationship Id="rId44" Type="http://schemas.openxmlformats.org/officeDocument/2006/relationships/image" Target="../media/image911.jpeg"/><Relationship Id="rId4" Type="http://schemas.openxmlformats.org/officeDocument/2006/relationships/image" Target="../media/image872.png"/><Relationship Id="rId9" Type="http://schemas.openxmlformats.org/officeDocument/2006/relationships/image" Target="../media/image876.png"/><Relationship Id="rId14" Type="http://schemas.openxmlformats.org/officeDocument/2006/relationships/image" Target="../media/image881.jpeg"/><Relationship Id="rId22" Type="http://schemas.openxmlformats.org/officeDocument/2006/relationships/image" Target="../media/image889.jpeg"/><Relationship Id="rId27" Type="http://schemas.openxmlformats.org/officeDocument/2006/relationships/image" Target="../media/image894.jpeg"/><Relationship Id="rId30" Type="http://schemas.openxmlformats.org/officeDocument/2006/relationships/image" Target="../media/image897.jpeg"/><Relationship Id="rId35" Type="http://schemas.openxmlformats.org/officeDocument/2006/relationships/image" Target="../media/image902.png"/><Relationship Id="rId43" Type="http://schemas.openxmlformats.org/officeDocument/2006/relationships/image" Target="../media/image910.jpeg"/><Relationship Id="rId8" Type="http://schemas.openxmlformats.org/officeDocument/2006/relationships/image" Target="../media/image875.png"/><Relationship Id="rId3" Type="http://schemas.openxmlformats.org/officeDocument/2006/relationships/image" Target="../media/image871.png"/><Relationship Id="rId12" Type="http://schemas.openxmlformats.org/officeDocument/2006/relationships/image" Target="../media/image879.png"/><Relationship Id="rId17" Type="http://schemas.openxmlformats.org/officeDocument/2006/relationships/image" Target="../media/image884.jpeg"/><Relationship Id="rId25" Type="http://schemas.openxmlformats.org/officeDocument/2006/relationships/image" Target="../media/image892.jpeg"/><Relationship Id="rId33" Type="http://schemas.openxmlformats.org/officeDocument/2006/relationships/image" Target="../media/image900.png"/><Relationship Id="rId38" Type="http://schemas.openxmlformats.org/officeDocument/2006/relationships/image" Target="../media/image905.png"/></Relationships>
</file>

<file path=xl/drawings/_rels/drawing15.xml.rels><?xml version="1.0" encoding="UTF-8" standalone="yes"?>
<Relationships xmlns="http://schemas.openxmlformats.org/package/2006/relationships"><Relationship Id="rId3" Type="http://schemas.openxmlformats.org/officeDocument/2006/relationships/image" Target="../media/image912.png"/><Relationship Id="rId7" Type="http://schemas.openxmlformats.org/officeDocument/2006/relationships/image" Target="../media/image916.jpeg"/><Relationship Id="rId2" Type="http://schemas.openxmlformats.org/officeDocument/2006/relationships/image" Target="../media/image34.png"/><Relationship Id="rId1" Type="http://schemas.openxmlformats.org/officeDocument/2006/relationships/image" Target="../media/image5.png"/><Relationship Id="rId6" Type="http://schemas.openxmlformats.org/officeDocument/2006/relationships/image" Target="../media/image915.jpeg"/><Relationship Id="rId5" Type="http://schemas.openxmlformats.org/officeDocument/2006/relationships/image" Target="../media/image914.jpeg"/><Relationship Id="rId4" Type="http://schemas.openxmlformats.org/officeDocument/2006/relationships/image" Target="../media/image913.png"/></Relationships>
</file>

<file path=xl/drawings/_rels/drawing16.xml.rels><?xml version="1.0" encoding="UTF-8" standalone="yes"?>
<Relationships xmlns="http://schemas.openxmlformats.org/package/2006/relationships"><Relationship Id="rId8" Type="http://schemas.openxmlformats.org/officeDocument/2006/relationships/image" Target="../media/image923.jpg"/><Relationship Id="rId3" Type="http://schemas.openxmlformats.org/officeDocument/2006/relationships/image" Target="../media/image39.png"/><Relationship Id="rId7" Type="http://schemas.openxmlformats.org/officeDocument/2006/relationships/image" Target="../media/image922.jpg"/><Relationship Id="rId12" Type="http://schemas.openxmlformats.org/officeDocument/2006/relationships/image" Target="../media/image927.png"/><Relationship Id="rId2" Type="http://schemas.openxmlformats.org/officeDocument/2006/relationships/image" Target="../media/image918.png"/><Relationship Id="rId1" Type="http://schemas.openxmlformats.org/officeDocument/2006/relationships/image" Target="../media/image917.png"/><Relationship Id="rId6" Type="http://schemas.openxmlformats.org/officeDocument/2006/relationships/image" Target="../media/image921.png"/><Relationship Id="rId11" Type="http://schemas.openxmlformats.org/officeDocument/2006/relationships/image" Target="../media/image926.jpg"/><Relationship Id="rId5" Type="http://schemas.openxmlformats.org/officeDocument/2006/relationships/image" Target="../media/image920.png"/><Relationship Id="rId10" Type="http://schemas.openxmlformats.org/officeDocument/2006/relationships/image" Target="../media/image925.jpg"/><Relationship Id="rId4" Type="http://schemas.openxmlformats.org/officeDocument/2006/relationships/image" Target="../media/image919.png"/><Relationship Id="rId9" Type="http://schemas.openxmlformats.org/officeDocument/2006/relationships/image" Target="../media/image924.jpg"/></Relationships>
</file>

<file path=xl/drawings/_rels/drawing17.xml.rels><?xml version="1.0" encoding="UTF-8" standalone="yes"?>
<Relationships xmlns="http://schemas.openxmlformats.org/package/2006/relationships"><Relationship Id="rId2" Type="http://schemas.openxmlformats.org/officeDocument/2006/relationships/image" Target="../media/image929.png"/><Relationship Id="rId1" Type="http://schemas.openxmlformats.org/officeDocument/2006/relationships/image" Target="../media/image928.png"/></Relationships>
</file>

<file path=xl/drawings/_rels/drawing18.xml.rels><?xml version="1.0" encoding="UTF-8" standalone="yes"?>
<Relationships xmlns="http://schemas.openxmlformats.org/package/2006/relationships"><Relationship Id="rId3" Type="http://schemas.openxmlformats.org/officeDocument/2006/relationships/image" Target="../media/image932.png"/><Relationship Id="rId2" Type="http://schemas.openxmlformats.org/officeDocument/2006/relationships/image" Target="../media/image931.emf"/><Relationship Id="rId1" Type="http://schemas.openxmlformats.org/officeDocument/2006/relationships/image" Target="../media/image930.png"/></Relationships>
</file>

<file path=xl/drawings/_rels/drawing19.xml.rels><?xml version="1.0" encoding="UTF-8" standalone="yes"?>
<Relationships xmlns="http://schemas.openxmlformats.org/package/2006/relationships"><Relationship Id="rId3" Type="http://schemas.openxmlformats.org/officeDocument/2006/relationships/image" Target="../media/image935.png"/><Relationship Id="rId2" Type="http://schemas.openxmlformats.org/officeDocument/2006/relationships/image" Target="../media/image934.png"/><Relationship Id="rId1" Type="http://schemas.openxmlformats.org/officeDocument/2006/relationships/image" Target="../media/image932.png"/></Relationships>
</file>

<file path=xl/drawings/_rels/drawing20.xml.rels><?xml version="1.0" encoding="UTF-8" standalone="yes"?>
<Relationships xmlns="http://schemas.openxmlformats.org/package/2006/relationships"><Relationship Id="rId8" Type="http://schemas.openxmlformats.org/officeDocument/2006/relationships/image" Target="../media/image942.jpeg"/><Relationship Id="rId3" Type="http://schemas.openxmlformats.org/officeDocument/2006/relationships/image" Target="../media/image937.jpeg"/><Relationship Id="rId7" Type="http://schemas.openxmlformats.org/officeDocument/2006/relationships/image" Target="../media/image941.jpeg"/><Relationship Id="rId2" Type="http://schemas.openxmlformats.org/officeDocument/2006/relationships/image" Target="../media/image936.png"/><Relationship Id="rId1" Type="http://schemas.openxmlformats.org/officeDocument/2006/relationships/image" Target="../media/image778.png"/><Relationship Id="rId6" Type="http://schemas.openxmlformats.org/officeDocument/2006/relationships/image" Target="../media/image940.png"/><Relationship Id="rId5" Type="http://schemas.openxmlformats.org/officeDocument/2006/relationships/image" Target="../media/image939.png"/><Relationship Id="rId10" Type="http://schemas.openxmlformats.org/officeDocument/2006/relationships/image" Target="../media/image944.png"/><Relationship Id="rId4" Type="http://schemas.openxmlformats.org/officeDocument/2006/relationships/image" Target="../media/image938.jpeg"/><Relationship Id="rId9" Type="http://schemas.openxmlformats.org/officeDocument/2006/relationships/image" Target="../media/image94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2.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41.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93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editAs="oneCell">
        <xdr:from>
          <xdr:col>0</xdr:col>
          <xdr:colOff>12700</xdr:colOff>
          <xdr:row>0</xdr:row>
          <xdr:rowOff>12700</xdr:rowOff>
        </xdr:from>
        <xdr:to>
          <xdr:col>15</xdr:col>
          <xdr:colOff>40748</xdr:colOff>
          <xdr:row>48</xdr:row>
          <xdr:rowOff>131234</xdr:rowOff>
        </xdr:to>
        <xdr:pic>
          <xdr:nvPicPr>
            <xdr:cNvPr id="3" name="Picture 2">
              <a:extLst>
                <a:ext uri="{FF2B5EF4-FFF2-40B4-BE49-F238E27FC236}">
                  <a16:creationId xmlns:a16="http://schemas.microsoft.com/office/drawing/2014/main" id="{F54DC5C7-13EE-4143-AC3D-54463FC7D7C9}"/>
                </a:ext>
              </a:extLst>
            </xdr:cNvPr>
            <xdr:cNvPicPr>
              <a:picLocks noChangeAspect="1" noChangeArrowheads="1"/>
              <a:extLst>
                <a:ext uri="{84589F7E-364E-4C9E-8A38-B11213B215E9}">
                  <a14:cameraTool cellRange="Notes!$B$2:$C$8" spid="_x0000_s61025"/>
                </a:ext>
              </a:extLst>
            </xdr:cNvPicPr>
          </xdr:nvPicPr>
          <xdr:blipFill>
            <a:blip xmlns:r="http://schemas.openxmlformats.org/officeDocument/2006/relationships" r:embed="rId1"/>
            <a:srcRect/>
            <a:stretch>
              <a:fillRect/>
            </a:stretch>
          </xdr:blipFill>
          <xdr:spPr bwMode="auto">
            <a:xfrm>
              <a:off x="12700" y="12700"/>
              <a:ext cx="12410548" cy="8242300"/>
            </a:xfrm>
            <a:prstGeom prst="rect">
              <a:avLst/>
            </a:prstGeom>
            <a:noFill/>
            <a:extLst>
              <a:ext uri="{909E8E84-426E-40DD-AFC4-6F175D3DCCD1}">
                <a14:hiddenFill>
                  <a:solidFill>
                    <a:srgbClr val="FFFFFF"/>
                  </a:solidFill>
                </a14:hiddenFill>
              </a:ext>
            </a:extLst>
          </xdr:spPr>
        </xdr:pic>
        <xdr:clientData/>
      </xdr:twoCellAnchor>
    </mc:Choice>
    <mc:Fallback/>
  </mc:AlternateContent>
</xdr:wsDr>
</file>

<file path=xl/drawings/drawing2.xml><?xml version="1.0" encoding="utf-8"?>
<xdr:wsDr xmlns:xdr="http://schemas.openxmlformats.org/drawingml/2006/spreadsheetDrawing" xmlns:a="http://schemas.openxmlformats.org/drawingml/2006/main">
  <xdr:twoCellAnchor>
    <xdr:from>
      <xdr:col>2</xdr:col>
      <xdr:colOff>12401</xdr:colOff>
      <xdr:row>13</xdr:row>
      <xdr:rowOff>12979</xdr:rowOff>
    </xdr:from>
    <xdr:to>
      <xdr:col>2</xdr:col>
      <xdr:colOff>926801</xdr:colOff>
      <xdr:row>13</xdr:row>
      <xdr:rowOff>927379</xdr:rowOff>
    </xdr:to>
    <xdr:pic>
      <xdr:nvPicPr>
        <xdr:cNvPr id="71" name="Picture 70">
          <a:extLst>
            <a:ext uri="{FF2B5EF4-FFF2-40B4-BE49-F238E27FC236}">
              <a16:creationId xmlns:a16="http://schemas.microsoft.com/office/drawing/2014/main" id="{8581C1AB-C149-AF49-9AEC-B4652CCB381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32555" y="15223671"/>
          <a:ext cx="914400" cy="914400"/>
        </a:xfrm>
        <a:prstGeom prst="rect">
          <a:avLst/>
        </a:prstGeom>
      </xdr:spPr>
    </xdr:pic>
    <xdr:clientData/>
  </xdr:twoCellAnchor>
  <xdr:twoCellAnchor>
    <xdr:from>
      <xdr:col>2</xdr:col>
      <xdr:colOff>12401</xdr:colOff>
      <xdr:row>24</xdr:row>
      <xdr:rowOff>12979</xdr:rowOff>
    </xdr:from>
    <xdr:to>
      <xdr:col>2</xdr:col>
      <xdr:colOff>926801</xdr:colOff>
      <xdr:row>24</xdr:row>
      <xdr:rowOff>927379</xdr:rowOff>
    </xdr:to>
    <xdr:pic>
      <xdr:nvPicPr>
        <xdr:cNvPr id="73" name="Picture 72">
          <a:extLst>
            <a:ext uri="{FF2B5EF4-FFF2-40B4-BE49-F238E27FC236}">
              <a16:creationId xmlns:a16="http://schemas.microsoft.com/office/drawing/2014/main" id="{3F760530-1C81-CA4F-BD66-5B299131133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939068" y="16254868"/>
          <a:ext cx="914400" cy="914400"/>
        </a:xfrm>
        <a:prstGeom prst="rect">
          <a:avLst/>
        </a:prstGeom>
      </xdr:spPr>
    </xdr:pic>
    <xdr:clientData/>
  </xdr:twoCellAnchor>
  <xdr:twoCellAnchor>
    <xdr:from>
      <xdr:col>2</xdr:col>
      <xdr:colOff>12401</xdr:colOff>
      <xdr:row>18</xdr:row>
      <xdr:rowOff>3210</xdr:rowOff>
    </xdr:from>
    <xdr:to>
      <xdr:col>2</xdr:col>
      <xdr:colOff>926801</xdr:colOff>
      <xdr:row>18</xdr:row>
      <xdr:rowOff>917610</xdr:rowOff>
    </xdr:to>
    <xdr:pic>
      <xdr:nvPicPr>
        <xdr:cNvPr id="74" name="Picture 73">
          <a:extLst>
            <a:ext uri="{FF2B5EF4-FFF2-40B4-BE49-F238E27FC236}">
              <a16:creationId xmlns:a16="http://schemas.microsoft.com/office/drawing/2014/main" id="{DFF4D0E6-88A3-1949-917A-F7DD4E5F910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2555" y="17089595"/>
          <a:ext cx="914400" cy="914400"/>
        </a:xfrm>
        <a:prstGeom prst="rect">
          <a:avLst/>
        </a:prstGeom>
      </xdr:spPr>
    </xdr:pic>
    <xdr:clientData/>
  </xdr:twoCellAnchor>
  <xdr:twoCellAnchor>
    <xdr:from>
      <xdr:col>4</xdr:col>
      <xdr:colOff>25402</xdr:colOff>
      <xdr:row>6</xdr:row>
      <xdr:rowOff>18047</xdr:rowOff>
    </xdr:from>
    <xdr:to>
      <xdr:col>4</xdr:col>
      <xdr:colOff>3195322</xdr:colOff>
      <xdr:row>6</xdr:row>
      <xdr:rowOff>919747</xdr:rowOff>
    </xdr:to>
    <xdr:pic>
      <xdr:nvPicPr>
        <xdr:cNvPr id="19" name="Picture 18">
          <a:extLst>
            <a:ext uri="{FF2B5EF4-FFF2-40B4-BE49-F238E27FC236}">
              <a16:creationId xmlns:a16="http://schemas.microsoft.com/office/drawing/2014/main" id="{37D5A355-EDFF-914C-A765-AAD415B6AD3E}"/>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793876" y="6327942"/>
          <a:ext cx="3169920" cy="901700"/>
        </a:xfrm>
        <a:prstGeom prst="rect">
          <a:avLst/>
        </a:prstGeom>
      </xdr:spPr>
    </xdr:pic>
    <xdr:clientData/>
  </xdr:twoCellAnchor>
  <xdr:twoCellAnchor>
    <xdr:from>
      <xdr:col>4</xdr:col>
      <xdr:colOff>37646</xdr:colOff>
      <xdr:row>15</xdr:row>
      <xdr:rowOff>18047</xdr:rowOff>
    </xdr:from>
    <xdr:to>
      <xdr:col>4</xdr:col>
      <xdr:colOff>3163539</xdr:colOff>
      <xdr:row>15</xdr:row>
      <xdr:rowOff>919747</xdr:rowOff>
    </xdr:to>
    <xdr:pic>
      <xdr:nvPicPr>
        <xdr:cNvPr id="20" name="Picture 19">
          <a:extLst>
            <a:ext uri="{FF2B5EF4-FFF2-40B4-BE49-F238E27FC236}">
              <a16:creationId xmlns:a16="http://schemas.microsoft.com/office/drawing/2014/main" id="{435B4FAA-B70C-3642-88F4-F3F93DA9F95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10012031" y="9601662"/>
          <a:ext cx="3125893" cy="901700"/>
        </a:xfrm>
        <a:prstGeom prst="rect">
          <a:avLst/>
        </a:prstGeom>
      </xdr:spPr>
    </xdr:pic>
    <xdr:clientData/>
  </xdr:twoCellAnchor>
  <xdr:twoCellAnchor>
    <xdr:from>
      <xdr:col>4</xdr:col>
      <xdr:colOff>37646</xdr:colOff>
      <xdr:row>16</xdr:row>
      <xdr:rowOff>18047</xdr:rowOff>
    </xdr:from>
    <xdr:to>
      <xdr:col>4</xdr:col>
      <xdr:colOff>3163539</xdr:colOff>
      <xdr:row>16</xdr:row>
      <xdr:rowOff>919747</xdr:rowOff>
    </xdr:to>
    <xdr:pic>
      <xdr:nvPicPr>
        <xdr:cNvPr id="21" name="Picture 20">
          <a:extLst>
            <a:ext uri="{FF2B5EF4-FFF2-40B4-BE49-F238E27FC236}">
              <a16:creationId xmlns:a16="http://schemas.microsoft.com/office/drawing/2014/main" id="{65433D74-05A0-004A-BAF6-C8D8CECCD365}"/>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10012031" y="10539509"/>
          <a:ext cx="3125893" cy="901700"/>
        </a:xfrm>
        <a:prstGeom prst="rect">
          <a:avLst/>
        </a:prstGeom>
      </xdr:spPr>
    </xdr:pic>
    <xdr:clientData/>
  </xdr:twoCellAnchor>
  <xdr:twoCellAnchor>
    <xdr:from>
      <xdr:col>4</xdr:col>
      <xdr:colOff>37646</xdr:colOff>
      <xdr:row>17</xdr:row>
      <xdr:rowOff>18047</xdr:rowOff>
    </xdr:from>
    <xdr:to>
      <xdr:col>4</xdr:col>
      <xdr:colOff>3163539</xdr:colOff>
      <xdr:row>17</xdr:row>
      <xdr:rowOff>919747</xdr:rowOff>
    </xdr:to>
    <xdr:pic>
      <xdr:nvPicPr>
        <xdr:cNvPr id="22" name="Picture 21">
          <a:extLst>
            <a:ext uri="{FF2B5EF4-FFF2-40B4-BE49-F238E27FC236}">
              <a16:creationId xmlns:a16="http://schemas.microsoft.com/office/drawing/2014/main" id="{CDD92EDC-CE83-9A4B-8020-46F2CE85E29E}"/>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10012031" y="11477355"/>
          <a:ext cx="3125893" cy="901700"/>
        </a:xfrm>
        <a:prstGeom prst="rect">
          <a:avLst/>
        </a:prstGeom>
      </xdr:spPr>
    </xdr:pic>
    <xdr:clientData/>
  </xdr:twoCellAnchor>
  <xdr:twoCellAnchor>
    <xdr:from>
      <xdr:col>4</xdr:col>
      <xdr:colOff>37646</xdr:colOff>
      <xdr:row>22</xdr:row>
      <xdr:rowOff>18047</xdr:rowOff>
    </xdr:from>
    <xdr:to>
      <xdr:col>4</xdr:col>
      <xdr:colOff>3163539</xdr:colOff>
      <xdr:row>22</xdr:row>
      <xdr:rowOff>919746</xdr:rowOff>
    </xdr:to>
    <xdr:pic>
      <xdr:nvPicPr>
        <xdr:cNvPr id="23" name="Picture 22">
          <a:extLst>
            <a:ext uri="{FF2B5EF4-FFF2-40B4-BE49-F238E27FC236}">
              <a16:creationId xmlns:a16="http://schemas.microsoft.com/office/drawing/2014/main" id="{09D67E38-2E93-FF4C-B168-122288E31621}"/>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10012031" y="12415201"/>
          <a:ext cx="3125893" cy="901699"/>
        </a:xfrm>
        <a:prstGeom prst="rect">
          <a:avLst/>
        </a:prstGeom>
      </xdr:spPr>
    </xdr:pic>
    <xdr:clientData/>
  </xdr:twoCellAnchor>
  <xdr:twoCellAnchor>
    <xdr:from>
      <xdr:col>4</xdr:col>
      <xdr:colOff>37646</xdr:colOff>
      <xdr:row>23</xdr:row>
      <xdr:rowOff>18047</xdr:rowOff>
    </xdr:from>
    <xdr:to>
      <xdr:col>4</xdr:col>
      <xdr:colOff>3163539</xdr:colOff>
      <xdr:row>23</xdr:row>
      <xdr:rowOff>919747</xdr:rowOff>
    </xdr:to>
    <xdr:pic>
      <xdr:nvPicPr>
        <xdr:cNvPr id="24" name="Picture 23">
          <a:extLst>
            <a:ext uri="{FF2B5EF4-FFF2-40B4-BE49-F238E27FC236}">
              <a16:creationId xmlns:a16="http://schemas.microsoft.com/office/drawing/2014/main" id="{7C2714EF-9050-FC47-BC9E-661A73EB4FF8}"/>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10012031" y="13353047"/>
          <a:ext cx="3125893" cy="901700"/>
        </a:xfrm>
        <a:prstGeom prst="rect">
          <a:avLst/>
        </a:prstGeom>
      </xdr:spPr>
    </xdr:pic>
    <xdr:clientData/>
  </xdr:twoCellAnchor>
  <xdr:twoCellAnchor>
    <xdr:from>
      <xdr:col>4</xdr:col>
      <xdr:colOff>47415</xdr:colOff>
      <xdr:row>21</xdr:row>
      <xdr:rowOff>18047</xdr:rowOff>
    </xdr:from>
    <xdr:to>
      <xdr:col>4</xdr:col>
      <xdr:colOff>3173308</xdr:colOff>
      <xdr:row>21</xdr:row>
      <xdr:rowOff>919747</xdr:rowOff>
    </xdr:to>
    <xdr:pic>
      <xdr:nvPicPr>
        <xdr:cNvPr id="25" name="Picture 24">
          <a:extLst>
            <a:ext uri="{FF2B5EF4-FFF2-40B4-BE49-F238E27FC236}">
              <a16:creationId xmlns:a16="http://schemas.microsoft.com/office/drawing/2014/main" id="{98584500-A928-314A-82ED-29B5265D1F44}"/>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9205526" y="4914603"/>
          <a:ext cx="3125893" cy="901700"/>
        </a:xfrm>
        <a:prstGeom prst="rect">
          <a:avLst/>
        </a:prstGeom>
      </xdr:spPr>
    </xdr:pic>
    <xdr:clientData/>
  </xdr:twoCellAnchor>
  <xdr:twoCellAnchor>
    <xdr:from>
      <xdr:col>4</xdr:col>
      <xdr:colOff>37646</xdr:colOff>
      <xdr:row>13</xdr:row>
      <xdr:rowOff>18047</xdr:rowOff>
    </xdr:from>
    <xdr:to>
      <xdr:col>4</xdr:col>
      <xdr:colOff>3163539</xdr:colOff>
      <xdr:row>13</xdr:row>
      <xdr:rowOff>919747</xdr:rowOff>
    </xdr:to>
    <xdr:pic>
      <xdr:nvPicPr>
        <xdr:cNvPr id="26" name="Picture 25">
          <a:extLst>
            <a:ext uri="{FF2B5EF4-FFF2-40B4-BE49-F238E27FC236}">
              <a16:creationId xmlns:a16="http://schemas.microsoft.com/office/drawing/2014/main" id="{5E93C4F7-4836-3D4D-98F4-EF083C39277A}"/>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10012031" y="15228739"/>
          <a:ext cx="3125893" cy="901700"/>
        </a:xfrm>
        <a:prstGeom prst="rect">
          <a:avLst/>
        </a:prstGeom>
      </xdr:spPr>
    </xdr:pic>
    <xdr:clientData/>
  </xdr:twoCellAnchor>
  <xdr:twoCellAnchor>
    <xdr:from>
      <xdr:col>4</xdr:col>
      <xdr:colOff>34715</xdr:colOff>
      <xdr:row>14</xdr:row>
      <xdr:rowOff>5346</xdr:rowOff>
    </xdr:from>
    <xdr:to>
      <xdr:col>4</xdr:col>
      <xdr:colOff>3197015</xdr:colOff>
      <xdr:row>14</xdr:row>
      <xdr:rowOff>919746</xdr:rowOff>
    </xdr:to>
    <xdr:pic>
      <xdr:nvPicPr>
        <xdr:cNvPr id="27" name="Picture 26">
          <a:extLst>
            <a:ext uri="{FF2B5EF4-FFF2-40B4-BE49-F238E27FC236}">
              <a16:creationId xmlns:a16="http://schemas.microsoft.com/office/drawing/2014/main" id="{040A93C5-4E10-7C4F-AFB3-30A6D5136F8F}"/>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tretch/>
      </xdr:blipFill>
      <xdr:spPr>
        <a:xfrm>
          <a:off x="9192826" y="3956457"/>
          <a:ext cx="3162300" cy="914400"/>
        </a:xfrm>
        <a:prstGeom prst="rect">
          <a:avLst/>
        </a:prstGeom>
      </xdr:spPr>
    </xdr:pic>
    <xdr:clientData/>
  </xdr:twoCellAnchor>
  <xdr:twoCellAnchor>
    <xdr:from>
      <xdr:col>4</xdr:col>
      <xdr:colOff>37646</xdr:colOff>
      <xdr:row>20</xdr:row>
      <xdr:rowOff>18047</xdr:rowOff>
    </xdr:from>
    <xdr:to>
      <xdr:col>4</xdr:col>
      <xdr:colOff>3163539</xdr:colOff>
      <xdr:row>20</xdr:row>
      <xdr:rowOff>919747</xdr:rowOff>
    </xdr:to>
    <xdr:pic>
      <xdr:nvPicPr>
        <xdr:cNvPr id="28" name="Picture 27">
          <a:extLst>
            <a:ext uri="{FF2B5EF4-FFF2-40B4-BE49-F238E27FC236}">
              <a16:creationId xmlns:a16="http://schemas.microsoft.com/office/drawing/2014/main" id="{5AFF19FC-E2B5-C645-B972-E8C560BC4F9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xdr:blipFill>
      <xdr:spPr>
        <a:xfrm>
          <a:off x="10012031" y="14290893"/>
          <a:ext cx="3125893" cy="901700"/>
        </a:xfrm>
        <a:prstGeom prst="rect">
          <a:avLst/>
        </a:prstGeom>
      </xdr:spPr>
    </xdr:pic>
    <xdr:clientData/>
  </xdr:twoCellAnchor>
  <xdr:twoCellAnchor>
    <xdr:from>
      <xdr:col>4</xdr:col>
      <xdr:colOff>47415</xdr:colOff>
      <xdr:row>7</xdr:row>
      <xdr:rowOff>18047</xdr:rowOff>
    </xdr:from>
    <xdr:to>
      <xdr:col>4</xdr:col>
      <xdr:colOff>3173308</xdr:colOff>
      <xdr:row>7</xdr:row>
      <xdr:rowOff>919747</xdr:rowOff>
    </xdr:to>
    <xdr:pic>
      <xdr:nvPicPr>
        <xdr:cNvPr id="29" name="Picture 28">
          <a:extLst>
            <a:ext uri="{FF2B5EF4-FFF2-40B4-BE49-F238E27FC236}">
              <a16:creationId xmlns:a16="http://schemas.microsoft.com/office/drawing/2014/main" id="{3B33D692-576F-804E-9FD5-32D9E405DEBE}"/>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xdr:blipFill>
      <xdr:spPr>
        <a:xfrm>
          <a:off x="9205526" y="4914603"/>
          <a:ext cx="3125893" cy="901700"/>
        </a:xfrm>
        <a:prstGeom prst="rect">
          <a:avLst/>
        </a:prstGeom>
      </xdr:spPr>
    </xdr:pic>
    <xdr:clientData/>
  </xdr:twoCellAnchor>
  <xdr:twoCellAnchor>
    <xdr:from>
      <xdr:col>4</xdr:col>
      <xdr:colOff>37646</xdr:colOff>
      <xdr:row>11</xdr:row>
      <xdr:rowOff>8277</xdr:rowOff>
    </xdr:from>
    <xdr:to>
      <xdr:col>4</xdr:col>
      <xdr:colOff>3163539</xdr:colOff>
      <xdr:row>11</xdr:row>
      <xdr:rowOff>909976</xdr:rowOff>
    </xdr:to>
    <xdr:pic>
      <xdr:nvPicPr>
        <xdr:cNvPr id="31" name="Picture 30">
          <a:extLst>
            <a:ext uri="{FF2B5EF4-FFF2-40B4-BE49-F238E27FC236}">
              <a16:creationId xmlns:a16="http://schemas.microsoft.com/office/drawing/2014/main" id="{BECFBDFC-6667-A24B-B435-69E2F4E258A9}"/>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xdr:blipFill>
      <xdr:spPr>
        <a:xfrm>
          <a:off x="9195757" y="3959388"/>
          <a:ext cx="3125893" cy="901699"/>
        </a:xfrm>
        <a:prstGeom prst="rect">
          <a:avLst/>
        </a:prstGeom>
      </xdr:spPr>
    </xdr:pic>
    <xdr:clientData/>
  </xdr:twoCellAnchor>
  <xdr:twoCellAnchor>
    <xdr:from>
      <xdr:col>4</xdr:col>
      <xdr:colOff>37646</xdr:colOff>
      <xdr:row>24</xdr:row>
      <xdr:rowOff>18047</xdr:rowOff>
    </xdr:from>
    <xdr:to>
      <xdr:col>4</xdr:col>
      <xdr:colOff>3163539</xdr:colOff>
      <xdr:row>24</xdr:row>
      <xdr:rowOff>919747</xdr:rowOff>
    </xdr:to>
    <xdr:pic>
      <xdr:nvPicPr>
        <xdr:cNvPr id="32" name="Picture 31">
          <a:extLst>
            <a:ext uri="{FF2B5EF4-FFF2-40B4-BE49-F238E27FC236}">
              <a16:creationId xmlns:a16="http://schemas.microsoft.com/office/drawing/2014/main" id="{8323B363-C678-BF40-ACF3-BBA3CF2B9446}"/>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xdr:blipFill>
      <xdr:spPr>
        <a:xfrm>
          <a:off x="10012031" y="16166585"/>
          <a:ext cx="3125893" cy="901700"/>
        </a:xfrm>
        <a:prstGeom prst="rect">
          <a:avLst/>
        </a:prstGeom>
      </xdr:spPr>
    </xdr:pic>
    <xdr:clientData/>
  </xdr:twoCellAnchor>
  <xdr:twoCellAnchor>
    <xdr:from>
      <xdr:col>4</xdr:col>
      <xdr:colOff>37646</xdr:colOff>
      <xdr:row>18</xdr:row>
      <xdr:rowOff>18047</xdr:rowOff>
    </xdr:from>
    <xdr:to>
      <xdr:col>4</xdr:col>
      <xdr:colOff>3163539</xdr:colOff>
      <xdr:row>18</xdr:row>
      <xdr:rowOff>919747</xdr:rowOff>
    </xdr:to>
    <xdr:pic>
      <xdr:nvPicPr>
        <xdr:cNvPr id="33" name="Picture 32">
          <a:extLst>
            <a:ext uri="{FF2B5EF4-FFF2-40B4-BE49-F238E27FC236}">
              <a16:creationId xmlns:a16="http://schemas.microsoft.com/office/drawing/2014/main" id="{E3C0B84F-F20C-DB4E-AD54-8B7A819476F5}"/>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xdr:blipFill>
      <xdr:spPr>
        <a:xfrm>
          <a:off x="10012031" y="17104432"/>
          <a:ext cx="3125893" cy="901700"/>
        </a:xfrm>
        <a:prstGeom prst="rect">
          <a:avLst/>
        </a:prstGeom>
      </xdr:spPr>
    </xdr:pic>
    <xdr:clientData/>
  </xdr:twoCellAnchor>
  <xdr:twoCellAnchor>
    <xdr:from>
      <xdr:col>4</xdr:col>
      <xdr:colOff>37646</xdr:colOff>
      <xdr:row>19</xdr:row>
      <xdr:rowOff>18047</xdr:rowOff>
    </xdr:from>
    <xdr:to>
      <xdr:col>4</xdr:col>
      <xdr:colOff>3163539</xdr:colOff>
      <xdr:row>19</xdr:row>
      <xdr:rowOff>919747</xdr:rowOff>
    </xdr:to>
    <xdr:pic>
      <xdr:nvPicPr>
        <xdr:cNvPr id="34" name="Picture 33">
          <a:extLst>
            <a:ext uri="{FF2B5EF4-FFF2-40B4-BE49-F238E27FC236}">
              <a16:creationId xmlns:a16="http://schemas.microsoft.com/office/drawing/2014/main" id="{9CB549E8-E5B1-8247-A1A4-6FF592A909FC}"/>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xdr:blipFill>
      <xdr:spPr>
        <a:xfrm>
          <a:off x="10012031" y="18042278"/>
          <a:ext cx="3125893" cy="901700"/>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5</xdr:col>
          <xdr:colOff>0</xdr:colOff>
          <xdr:row>1</xdr:row>
          <xdr:rowOff>374650</xdr:rowOff>
        </xdr:from>
        <xdr:to>
          <xdr:col>7</xdr:col>
          <xdr:colOff>12700</xdr:colOff>
          <xdr:row>3</xdr:row>
          <xdr:rowOff>6350</xdr:rowOff>
        </xdr:to>
        <xdr:pic>
          <xdr:nvPicPr>
            <xdr:cNvPr id="37" name="Picture 36">
              <a:extLst>
                <a:ext uri="{FF2B5EF4-FFF2-40B4-BE49-F238E27FC236}">
                  <a16:creationId xmlns:a16="http://schemas.microsoft.com/office/drawing/2014/main" id="{019300B6-AD6A-404B-B78D-49570C840AB6}"/>
                </a:ext>
              </a:extLst>
            </xdr:cNvPr>
            <xdr:cNvPicPr>
              <a:picLocks noChangeAspect="1" noChangeArrowheads="1"/>
              <a:extLst>
                <a:ext uri="{84589F7E-364E-4C9E-8A38-B11213B215E9}">
                  <a14:cameraTool cellRange="Notes!$D$8:$D$11" spid="_x0000_s89150"/>
                </a:ext>
              </a:extLst>
            </xdr:cNvPicPr>
          </xdr:nvPicPr>
          <xdr:blipFill>
            <a:blip xmlns:r="http://schemas.openxmlformats.org/officeDocument/2006/relationships" r:embed="rId19"/>
            <a:srcRect/>
            <a:stretch>
              <a:fillRect/>
            </a:stretch>
          </xdr:blipFill>
          <xdr:spPr bwMode="auto">
            <a:xfrm>
              <a:off x="12344400" y="755650"/>
              <a:ext cx="4800600" cy="2044700"/>
            </a:xfrm>
            <a:prstGeom prst="rect">
              <a:avLst/>
            </a:prstGeom>
            <a:noFill/>
            <a:extLst>
              <a:ext uri="{909E8E84-426E-40DD-AFC4-6F175D3DCCD1}">
                <a14:hiddenFill>
                  <a:solidFill>
                    <a:srgbClr val="FFFFFF"/>
                  </a:solidFill>
                </a14:hiddenFill>
              </a:ext>
            </a:extLst>
          </xdr:spPr>
        </xdr:pic>
        <xdr:clientData/>
      </xdr:twoCellAnchor>
    </mc:Choice>
    <mc:Fallback/>
  </mc:AlternateContent>
  <xdr:twoCellAnchor>
    <xdr:from>
      <xdr:col>2</xdr:col>
      <xdr:colOff>12401</xdr:colOff>
      <xdr:row>14</xdr:row>
      <xdr:rowOff>12979</xdr:rowOff>
    </xdr:from>
    <xdr:to>
      <xdr:col>2</xdr:col>
      <xdr:colOff>926801</xdr:colOff>
      <xdr:row>14</xdr:row>
      <xdr:rowOff>927379</xdr:rowOff>
    </xdr:to>
    <xdr:pic>
      <xdr:nvPicPr>
        <xdr:cNvPr id="57" name="Picture 56">
          <a:extLst>
            <a:ext uri="{FF2B5EF4-FFF2-40B4-BE49-F238E27FC236}">
              <a16:creationId xmlns:a16="http://schemas.microsoft.com/office/drawing/2014/main" id="{4CE8F730-414A-884A-B567-C4893B80E263}"/>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xdr:blipFill>
      <xdr:spPr>
        <a:xfrm>
          <a:off x="5932555" y="3969517"/>
          <a:ext cx="914400" cy="914400"/>
        </a:xfrm>
        <a:prstGeom prst="rect">
          <a:avLst/>
        </a:prstGeom>
      </xdr:spPr>
    </xdr:pic>
    <xdr:clientData/>
  </xdr:twoCellAnchor>
  <xdr:twoCellAnchor>
    <xdr:from>
      <xdr:col>2</xdr:col>
      <xdr:colOff>12401</xdr:colOff>
      <xdr:row>21</xdr:row>
      <xdr:rowOff>12979</xdr:rowOff>
    </xdr:from>
    <xdr:to>
      <xdr:col>2</xdr:col>
      <xdr:colOff>926801</xdr:colOff>
      <xdr:row>21</xdr:row>
      <xdr:rowOff>927379</xdr:rowOff>
    </xdr:to>
    <xdr:pic>
      <xdr:nvPicPr>
        <xdr:cNvPr id="58" name="Picture 57">
          <a:extLst>
            <a:ext uri="{FF2B5EF4-FFF2-40B4-BE49-F238E27FC236}">
              <a16:creationId xmlns:a16="http://schemas.microsoft.com/office/drawing/2014/main" id="{C6AE45CA-FF1B-8F47-BD92-B664C47AE376}"/>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xdr:blipFill>
      <xdr:spPr>
        <a:xfrm>
          <a:off x="5932555" y="4907364"/>
          <a:ext cx="914400" cy="914400"/>
        </a:xfrm>
        <a:prstGeom prst="rect">
          <a:avLst/>
        </a:prstGeom>
      </xdr:spPr>
    </xdr:pic>
    <xdr:clientData/>
  </xdr:twoCellAnchor>
  <xdr:twoCellAnchor>
    <xdr:from>
      <xdr:col>2</xdr:col>
      <xdr:colOff>12401</xdr:colOff>
      <xdr:row>7</xdr:row>
      <xdr:rowOff>12979</xdr:rowOff>
    </xdr:from>
    <xdr:to>
      <xdr:col>2</xdr:col>
      <xdr:colOff>926801</xdr:colOff>
      <xdr:row>7</xdr:row>
      <xdr:rowOff>927379</xdr:rowOff>
    </xdr:to>
    <xdr:pic>
      <xdr:nvPicPr>
        <xdr:cNvPr id="59" name="Picture 58">
          <a:extLst>
            <a:ext uri="{FF2B5EF4-FFF2-40B4-BE49-F238E27FC236}">
              <a16:creationId xmlns:a16="http://schemas.microsoft.com/office/drawing/2014/main" id="{03C1FD4A-D86D-134A-91D4-8A4D3BD14691}"/>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xdr:blipFill>
      <xdr:spPr>
        <a:xfrm>
          <a:off x="5939068" y="4909535"/>
          <a:ext cx="914400" cy="914400"/>
        </a:xfrm>
        <a:prstGeom prst="rect">
          <a:avLst/>
        </a:prstGeom>
      </xdr:spPr>
    </xdr:pic>
    <xdr:clientData/>
  </xdr:twoCellAnchor>
  <xdr:twoCellAnchor>
    <xdr:from>
      <xdr:col>2</xdr:col>
      <xdr:colOff>12401</xdr:colOff>
      <xdr:row>6</xdr:row>
      <xdr:rowOff>12979</xdr:rowOff>
    </xdr:from>
    <xdr:to>
      <xdr:col>2</xdr:col>
      <xdr:colOff>926801</xdr:colOff>
      <xdr:row>6</xdr:row>
      <xdr:rowOff>927379</xdr:rowOff>
    </xdr:to>
    <xdr:pic>
      <xdr:nvPicPr>
        <xdr:cNvPr id="60" name="Picture 59">
          <a:extLst>
            <a:ext uri="{FF2B5EF4-FFF2-40B4-BE49-F238E27FC236}">
              <a16:creationId xmlns:a16="http://schemas.microsoft.com/office/drawing/2014/main" id="{25326C60-051B-E74B-BF2E-FB41EF392F44}"/>
            </a:ext>
          </a:extLst>
        </xdr:cNvPr>
        <xdr:cNvPicPr>
          <a:picLocks noChangeAspect="1"/>
        </xdr:cNvPicPr>
      </xdr:nvPicPr>
      <xdr:blipFill rotWithShape="1">
        <a:blip xmlns:r="http://schemas.openxmlformats.org/officeDocument/2006/relationships" r:embed="rId23">
          <a:extLst>
            <a:ext uri="{28A0092B-C50C-407E-A947-70E740481C1C}">
              <a14:useLocalDpi xmlns:a14="http://schemas.microsoft.com/office/drawing/2010/main" val="0"/>
            </a:ext>
          </a:extLst>
        </a:blip>
        <a:srcRect l="-39" t="-24" r="39" b="24"/>
        <a:stretch/>
      </xdr:blipFill>
      <xdr:spPr>
        <a:xfrm>
          <a:off x="5932555" y="6783056"/>
          <a:ext cx="914400" cy="914400"/>
        </a:xfrm>
        <a:prstGeom prst="rect">
          <a:avLst/>
        </a:prstGeom>
      </xdr:spPr>
    </xdr:pic>
    <xdr:clientData/>
  </xdr:twoCellAnchor>
  <xdr:twoCellAnchor>
    <xdr:from>
      <xdr:col>2</xdr:col>
      <xdr:colOff>12401</xdr:colOff>
      <xdr:row>9</xdr:row>
      <xdr:rowOff>12979</xdr:rowOff>
    </xdr:from>
    <xdr:to>
      <xdr:col>2</xdr:col>
      <xdr:colOff>926801</xdr:colOff>
      <xdr:row>9</xdr:row>
      <xdr:rowOff>927379</xdr:rowOff>
    </xdr:to>
    <xdr:pic>
      <xdr:nvPicPr>
        <xdr:cNvPr id="61" name="Picture 60">
          <a:extLst>
            <a:ext uri="{FF2B5EF4-FFF2-40B4-BE49-F238E27FC236}">
              <a16:creationId xmlns:a16="http://schemas.microsoft.com/office/drawing/2014/main" id="{501C5246-0F7B-FD4B-89D8-3F434FF2C4D2}"/>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a:xfrm>
          <a:off x="5939068" y="5854979"/>
          <a:ext cx="914400" cy="914400"/>
        </a:xfrm>
        <a:prstGeom prst="rect">
          <a:avLst/>
        </a:prstGeom>
      </xdr:spPr>
    </xdr:pic>
    <xdr:clientData/>
  </xdr:twoCellAnchor>
  <xdr:twoCellAnchor>
    <xdr:from>
      <xdr:col>2</xdr:col>
      <xdr:colOff>12401</xdr:colOff>
      <xdr:row>11</xdr:row>
      <xdr:rowOff>12979</xdr:rowOff>
    </xdr:from>
    <xdr:to>
      <xdr:col>2</xdr:col>
      <xdr:colOff>926801</xdr:colOff>
      <xdr:row>11</xdr:row>
      <xdr:rowOff>927379</xdr:rowOff>
    </xdr:to>
    <xdr:pic>
      <xdr:nvPicPr>
        <xdr:cNvPr id="62" name="Picture 61">
          <a:extLst>
            <a:ext uri="{FF2B5EF4-FFF2-40B4-BE49-F238E27FC236}">
              <a16:creationId xmlns:a16="http://schemas.microsoft.com/office/drawing/2014/main" id="{E5B08F95-6757-8442-83D9-1B625123FFC3}"/>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5939068" y="3964090"/>
          <a:ext cx="914400" cy="914400"/>
        </a:xfrm>
        <a:prstGeom prst="rect">
          <a:avLst/>
        </a:prstGeom>
      </xdr:spPr>
    </xdr:pic>
    <xdr:clientData/>
  </xdr:twoCellAnchor>
  <xdr:twoCellAnchor>
    <xdr:from>
      <xdr:col>2</xdr:col>
      <xdr:colOff>12401</xdr:colOff>
      <xdr:row>15</xdr:row>
      <xdr:rowOff>12979</xdr:rowOff>
    </xdr:from>
    <xdr:to>
      <xdr:col>2</xdr:col>
      <xdr:colOff>926801</xdr:colOff>
      <xdr:row>15</xdr:row>
      <xdr:rowOff>927379</xdr:rowOff>
    </xdr:to>
    <xdr:pic>
      <xdr:nvPicPr>
        <xdr:cNvPr id="63" name="Picture 62">
          <a:extLst>
            <a:ext uri="{FF2B5EF4-FFF2-40B4-BE49-F238E27FC236}">
              <a16:creationId xmlns:a16="http://schemas.microsoft.com/office/drawing/2014/main" id="{BD6CAD8F-3EA9-8D48-BAD6-930DEBC83CC6}"/>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5932555" y="9596594"/>
          <a:ext cx="914400" cy="914400"/>
        </a:xfrm>
        <a:prstGeom prst="rect">
          <a:avLst/>
        </a:prstGeom>
      </xdr:spPr>
    </xdr:pic>
    <xdr:clientData/>
  </xdr:twoCellAnchor>
  <xdr:twoCellAnchor>
    <xdr:from>
      <xdr:col>2</xdr:col>
      <xdr:colOff>12401</xdr:colOff>
      <xdr:row>17</xdr:row>
      <xdr:rowOff>12979</xdr:rowOff>
    </xdr:from>
    <xdr:to>
      <xdr:col>2</xdr:col>
      <xdr:colOff>926801</xdr:colOff>
      <xdr:row>17</xdr:row>
      <xdr:rowOff>927379</xdr:rowOff>
    </xdr:to>
    <xdr:pic>
      <xdr:nvPicPr>
        <xdr:cNvPr id="65" name="Picture 64">
          <a:extLst>
            <a:ext uri="{FF2B5EF4-FFF2-40B4-BE49-F238E27FC236}">
              <a16:creationId xmlns:a16="http://schemas.microsoft.com/office/drawing/2014/main" id="{66ADDD3D-5502-1645-BA2E-B8C8F9687508}"/>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5932555" y="11472287"/>
          <a:ext cx="914400" cy="914400"/>
        </a:xfrm>
        <a:prstGeom prst="rect">
          <a:avLst/>
        </a:prstGeom>
      </xdr:spPr>
    </xdr:pic>
    <xdr:clientData/>
  </xdr:twoCellAnchor>
  <xdr:twoCellAnchor>
    <xdr:from>
      <xdr:col>2</xdr:col>
      <xdr:colOff>12401</xdr:colOff>
      <xdr:row>16</xdr:row>
      <xdr:rowOff>12979</xdr:rowOff>
    </xdr:from>
    <xdr:to>
      <xdr:col>2</xdr:col>
      <xdr:colOff>926801</xdr:colOff>
      <xdr:row>16</xdr:row>
      <xdr:rowOff>927379</xdr:rowOff>
    </xdr:to>
    <xdr:pic>
      <xdr:nvPicPr>
        <xdr:cNvPr id="66" name="Picture 65">
          <a:extLst>
            <a:ext uri="{FF2B5EF4-FFF2-40B4-BE49-F238E27FC236}">
              <a16:creationId xmlns:a16="http://schemas.microsoft.com/office/drawing/2014/main" id="{D76E5EA8-CAA5-BE46-9CBE-8DB53C0AE031}"/>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xdr:blipFill>
      <xdr:spPr>
        <a:xfrm>
          <a:off x="5932555" y="10534441"/>
          <a:ext cx="914400" cy="914400"/>
        </a:xfrm>
        <a:prstGeom prst="rect">
          <a:avLst/>
        </a:prstGeom>
      </xdr:spPr>
    </xdr:pic>
    <xdr:clientData/>
  </xdr:twoCellAnchor>
  <xdr:twoCellAnchor>
    <xdr:from>
      <xdr:col>2</xdr:col>
      <xdr:colOff>12401</xdr:colOff>
      <xdr:row>22</xdr:row>
      <xdr:rowOff>12979</xdr:rowOff>
    </xdr:from>
    <xdr:to>
      <xdr:col>2</xdr:col>
      <xdr:colOff>926801</xdr:colOff>
      <xdr:row>22</xdr:row>
      <xdr:rowOff>927379</xdr:rowOff>
    </xdr:to>
    <xdr:pic>
      <xdr:nvPicPr>
        <xdr:cNvPr id="67" name="Picture 66">
          <a:extLst>
            <a:ext uri="{FF2B5EF4-FFF2-40B4-BE49-F238E27FC236}">
              <a16:creationId xmlns:a16="http://schemas.microsoft.com/office/drawing/2014/main" id="{808FC6C4-6865-A84A-84EB-6FDC41B90B13}"/>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xdr:blipFill>
      <xdr:spPr>
        <a:xfrm>
          <a:off x="5932555" y="12410133"/>
          <a:ext cx="914400" cy="914400"/>
        </a:xfrm>
        <a:prstGeom prst="rect">
          <a:avLst/>
        </a:prstGeom>
      </xdr:spPr>
    </xdr:pic>
    <xdr:clientData/>
  </xdr:twoCellAnchor>
  <xdr:twoCellAnchor editAs="oneCell">
    <xdr:from>
      <xdr:col>4</xdr:col>
      <xdr:colOff>39077</xdr:colOff>
      <xdr:row>9</xdr:row>
      <xdr:rowOff>9927</xdr:rowOff>
    </xdr:from>
    <xdr:to>
      <xdr:col>5</xdr:col>
      <xdr:colOff>4689</xdr:colOff>
      <xdr:row>9</xdr:row>
      <xdr:rowOff>924013</xdr:rowOff>
    </xdr:to>
    <xdr:pic>
      <xdr:nvPicPr>
        <xdr:cNvPr id="3" name="Picture 2">
          <a:extLst>
            <a:ext uri="{FF2B5EF4-FFF2-40B4-BE49-F238E27FC236}">
              <a16:creationId xmlns:a16="http://schemas.microsoft.com/office/drawing/2014/main" id="{70F4296E-8F70-644C-9C39-178A4ADC664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xdr:blipFill>
      <xdr:spPr>
        <a:xfrm>
          <a:off x="9197188" y="5851927"/>
          <a:ext cx="3168834" cy="914086"/>
        </a:xfrm>
        <a:prstGeom prst="rect">
          <a:avLst/>
        </a:prstGeom>
      </xdr:spPr>
    </xdr:pic>
    <xdr:clientData/>
  </xdr:twoCellAnchor>
  <xdr:twoCellAnchor>
    <xdr:from>
      <xdr:col>2</xdr:col>
      <xdr:colOff>12401</xdr:colOff>
      <xdr:row>23</xdr:row>
      <xdr:rowOff>12979</xdr:rowOff>
    </xdr:from>
    <xdr:to>
      <xdr:col>2</xdr:col>
      <xdr:colOff>926801</xdr:colOff>
      <xdr:row>23</xdr:row>
      <xdr:rowOff>927379</xdr:rowOff>
    </xdr:to>
    <xdr:pic>
      <xdr:nvPicPr>
        <xdr:cNvPr id="69" name="Picture 68">
          <a:extLst>
            <a:ext uri="{FF2B5EF4-FFF2-40B4-BE49-F238E27FC236}">
              <a16:creationId xmlns:a16="http://schemas.microsoft.com/office/drawing/2014/main" id="{41E2A05F-E97E-6948-BEA5-4460C750A4B1}"/>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xdr:blipFill>
      <xdr:spPr>
        <a:xfrm>
          <a:off x="5932555" y="13347979"/>
          <a:ext cx="914400" cy="914400"/>
        </a:xfrm>
        <a:prstGeom prst="rect">
          <a:avLst/>
        </a:prstGeom>
      </xdr:spPr>
    </xdr:pic>
    <xdr:clientData/>
  </xdr:twoCellAnchor>
  <xdr:twoCellAnchor>
    <xdr:from>
      <xdr:col>2</xdr:col>
      <xdr:colOff>12401</xdr:colOff>
      <xdr:row>20</xdr:row>
      <xdr:rowOff>12979</xdr:rowOff>
    </xdr:from>
    <xdr:to>
      <xdr:col>2</xdr:col>
      <xdr:colOff>926801</xdr:colOff>
      <xdr:row>20</xdr:row>
      <xdr:rowOff>927379</xdr:rowOff>
    </xdr:to>
    <xdr:pic>
      <xdr:nvPicPr>
        <xdr:cNvPr id="70" name="Picture 69">
          <a:extLst>
            <a:ext uri="{FF2B5EF4-FFF2-40B4-BE49-F238E27FC236}">
              <a16:creationId xmlns:a16="http://schemas.microsoft.com/office/drawing/2014/main" id="{BC8B3255-D8F3-6449-B375-493EBADD4EFB}"/>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xdr:blipFill>
      <xdr:spPr>
        <a:xfrm>
          <a:off x="5932555" y="14285825"/>
          <a:ext cx="914400" cy="914400"/>
        </a:xfrm>
        <a:prstGeom prst="rect">
          <a:avLst/>
        </a:prstGeom>
      </xdr:spPr>
    </xdr:pic>
    <xdr:clientData/>
  </xdr:twoCellAnchor>
  <xdr:twoCellAnchor>
    <xdr:from>
      <xdr:col>2</xdr:col>
      <xdr:colOff>12401</xdr:colOff>
      <xdr:row>19</xdr:row>
      <xdr:rowOff>12978</xdr:rowOff>
    </xdr:from>
    <xdr:to>
      <xdr:col>2</xdr:col>
      <xdr:colOff>926801</xdr:colOff>
      <xdr:row>19</xdr:row>
      <xdr:rowOff>927378</xdr:rowOff>
    </xdr:to>
    <xdr:pic>
      <xdr:nvPicPr>
        <xdr:cNvPr id="77" name="Picture 76">
          <a:extLst>
            <a:ext uri="{FF2B5EF4-FFF2-40B4-BE49-F238E27FC236}">
              <a16:creationId xmlns:a16="http://schemas.microsoft.com/office/drawing/2014/main" id="{2830E042-AA35-5C4F-BAA5-42B3AAA21520}"/>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xdr:blipFill>
      <xdr:spPr>
        <a:xfrm>
          <a:off x="5932555" y="18037209"/>
          <a:ext cx="914400" cy="914400"/>
        </a:xfrm>
        <a:prstGeom prst="rect">
          <a:avLst/>
        </a:prstGeom>
      </xdr:spPr>
    </xdr:pic>
    <xdr:clientData/>
  </xdr:twoCellAnchor>
  <xdr:twoCellAnchor>
    <xdr:from>
      <xdr:col>2</xdr:col>
      <xdr:colOff>12401</xdr:colOff>
      <xdr:row>12</xdr:row>
      <xdr:rowOff>12979</xdr:rowOff>
    </xdr:from>
    <xdr:to>
      <xdr:col>2</xdr:col>
      <xdr:colOff>926801</xdr:colOff>
      <xdr:row>12</xdr:row>
      <xdr:rowOff>927379</xdr:rowOff>
    </xdr:to>
    <xdr:pic>
      <xdr:nvPicPr>
        <xdr:cNvPr id="35" name="Picture 34">
          <a:extLst>
            <a:ext uri="{FF2B5EF4-FFF2-40B4-BE49-F238E27FC236}">
              <a16:creationId xmlns:a16="http://schemas.microsoft.com/office/drawing/2014/main" id="{ED04D777-6A7C-C442-8325-591B4ACFE4D4}"/>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xdr:blipFill>
      <xdr:spPr>
        <a:xfrm>
          <a:off x="5939068" y="19091201"/>
          <a:ext cx="914400" cy="914400"/>
        </a:xfrm>
        <a:prstGeom prst="rect">
          <a:avLst/>
        </a:prstGeom>
      </xdr:spPr>
    </xdr:pic>
    <xdr:clientData/>
  </xdr:twoCellAnchor>
  <xdr:twoCellAnchor>
    <xdr:from>
      <xdr:col>4</xdr:col>
      <xdr:colOff>37646</xdr:colOff>
      <xdr:row>12</xdr:row>
      <xdr:rowOff>18047</xdr:rowOff>
    </xdr:from>
    <xdr:to>
      <xdr:col>4</xdr:col>
      <xdr:colOff>3163539</xdr:colOff>
      <xdr:row>12</xdr:row>
      <xdr:rowOff>919746</xdr:rowOff>
    </xdr:to>
    <xdr:pic>
      <xdr:nvPicPr>
        <xdr:cNvPr id="36" name="Picture 35">
          <a:extLst>
            <a:ext uri="{FF2B5EF4-FFF2-40B4-BE49-F238E27FC236}">
              <a16:creationId xmlns:a16="http://schemas.microsoft.com/office/drawing/2014/main" id="{D9F3F4FD-35F2-1548-84F2-4C2762BDB456}"/>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xdr:blipFill>
      <xdr:spPr>
        <a:xfrm>
          <a:off x="9195757" y="19096269"/>
          <a:ext cx="3125893" cy="901699"/>
        </a:xfrm>
        <a:prstGeom prst="rect">
          <a:avLst/>
        </a:prstGeom>
      </xdr:spPr>
    </xdr:pic>
    <xdr:clientData/>
  </xdr:twoCellAnchor>
  <xdr:twoCellAnchor>
    <xdr:from>
      <xdr:col>2</xdr:col>
      <xdr:colOff>12401</xdr:colOff>
      <xdr:row>10</xdr:row>
      <xdr:rowOff>12978</xdr:rowOff>
    </xdr:from>
    <xdr:to>
      <xdr:col>2</xdr:col>
      <xdr:colOff>926801</xdr:colOff>
      <xdr:row>10</xdr:row>
      <xdr:rowOff>927378</xdr:rowOff>
    </xdr:to>
    <xdr:pic>
      <xdr:nvPicPr>
        <xdr:cNvPr id="38" name="Picture 37">
          <a:extLst>
            <a:ext uri="{FF2B5EF4-FFF2-40B4-BE49-F238E27FC236}">
              <a16:creationId xmlns:a16="http://schemas.microsoft.com/office/drawing/2014/main" id="{974050F3-D6AB-B246-8124-8C389C65B3CC}"/>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xdr:blipFill>
      <xdr:spPr>
        <a:xfrm>
          <a:off x="5939068" y="7745867"/>
          <a:ext cx="914400" cy="914400"/>
        </a:xfrm>
        <a:prstGeom prst="rect">
          <a:avLst/>
        </a:prstGeom>
      </xdr:spPr>
    </xdr:pic>
    <xdr:clientData/>
  </xdr:twoCellAnchor>
  <xdr:twoCellAnchor>
    <xdr:from>
      <xdr:col>4</xdr:col>
      <xdr:colOff>40148</xdr:colOff>
      <xdr:row>10</xdr:row>
      <xdr:rowOff>18768</xdr:rowOff>
    </xdr:from>
    <xdr:to>
      <xdr:col>4</xdr:col>
      <xdr:colOff>3161035</xdr:colOff>
      <xdr:row>10</xdr:row>
      <xdr:rowOff>919024</xdr:rowOff>
    </xdr:to>
    <xdr:pic>
      <xdr:nvPicPr>
        <xdr:cNvPr id="39" name="Picture 38">
          <a:extLst>
            <a:ext uri="{FF2B5EF4-FFF2-40B4-BE49-F238E27FC236}">
              <a16:creationId xmlns:a16="http://schemas.microsoft.com/office/drawing/2014/main" id="{B8AA499A-C3D8-C64A-8B6B-BE63417A5BFF}"/>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xdr:blipFill>
      <xdr:spPr>
        <a:xfrm>
          <a:off x="9198259" y="7751657"/>
          <a:ext cx="3120887" cy="900256"/>
        </a:xfrm>
        <a:prstGeom prst="rect">
          <a:avLst/>
        </a:prstGeom>
      </xdr:spPr>
    </xdr:pic>
    <xdr:clientData/>
  </xdr:twoCellAnchor>
  <xdr:twoCellAnchor>
    <xdr:from>
      <xdr:col>2</xdr:col>
      <xdr:colOff>12401</xdr:colOff>
      <xdr:row>8</xdr:row>
      <xdr:rowOff>12979</xdr:rowOff>
    </xdr:from>
    <xdr:to>
      <xdr:col>2</xdr:col>
      <xdr:colOff>926801</xdr:colOff>
      <xdr:row>8</xdr:row>
      <xdr:rowOff>927379</xdr:rowOff>
    </xdr:to>
    <xdr:pic>
      <xdr:nvPicPr>
        <xdr:cNvPr id="2" name="Picture 1">
          <a:extLst>
            <a:ext uri="{FF2B5EF4-FFF2-40B4-BE49-F238E27FC236}">
              <a16:creationId xmlns:a16="http://schemas.microsoft.com/office/drawing/2014/main" id="{7564ED1E-4022-1748-9AA0-C09E2292D573}"/>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xdr:blipFill>
      <xdr:spPr>
        <a:xfrm>
          <a:off x="5939068" y="20982090"/>
          <a:ext cx="914400" cy="914400"/>
        </a:xfrm>
        <a:prstGeom prst="rect">
          <a:avLst/>
        </a:prstGeom>
      </xdr:spPr>
    </xdr:pic>
    <xdr:clientData/>
  </xdr:twoCellAnchor>
  <xdr:twoCellAnchor>
    <xdr:from>
      <xdr:col>4</xdr:col>
      <xdr:colOff>37646</xdr:colOff>
      <xdr:row>8</xdr:row>
      <xdr:rowOff>18047</xdr:rowOff>
    </xdr:from>
    <xdr:to>
      <xdr:col>4</xdr:col>
      <xdr:colOff>3163539</xdr:colOff>
      <xdr:row>8</xdr:row>
      <xdr:rowOff>919746</xdr:rowOff>
    </xdr:to>
    <xdr:pic>
      <xdr:nvPicPr>
        <xdr:cNvPr id="4" name="Picture 3">
          <a:extLst>
            <a:ext uri="{FF2B5EF4-FFF2-40B4-BE49-F238E27FC236}">
              <a16:creationId xmlns:a16="http://schemas.microsoft.com/office/drawing/2014/main" id="{C6A193E2-2F0B-0343-891C-1B324B8823BC}"/>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xdr:blipFill>
      <xdr:spPr>
        <a:xfrm>
          <a:off x="9195757" y="20987158"/>
          <a:ext cx="3125893" cy="90169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2</xdr:col>
      <xdr:colOff>12402</xdr:colOff>
      <xdr:row>7</xdr:row>
      <xdr:rowOff>12979</xdr:rowOff>
    </xdr:from>
    <xdr:to>
      <xdr:col>2</xdr:col>
      <xdr:colOff>926802</xdr:colOff>
      <xdr:row>7</xdr:row>
      <xdr:rowOff>927379</xdr:rowOff>
    </xdr:to>
    <xdr:pic>
      <xdr:nvPicPr>
        <xdr:cNvPr id="4" name="Picture 3">
          <a:extLst>
            <a:ext uri="{FF2B5EF4-FFF2-40B4-BE49-F238E27FC236}">
              <a16:creationId xmlns:a16="http://schemas.microsoft.com/office/drawing/2014/main" id="{5D353D0C-2B49-AE42-A600-DFBEF6B3505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4</xdr:col>
      <xdr:colOff>21097</xdr:colOff>
      <xdr:row>7</xdr:row>
      <xdr:rowOff>15893</xdr:rowOff>
    </xdr:from>
    <xdr:to>
      <xdr:col>4</xdr:col>
      <xdr:colOff>1839637</xdr:colOff>
      <xdr:row>7</xdr:row>
      <xdr:rowOff>925163</xdr:rowOff>
    </xdr:to>
    <xdr:pic>
      <xdr:nvPicPr>
        <xdr:cNvPr id="8" name="Picture 7">
          <a:extLst>
            <a:ext uri="{FF2B5EF4-FFF2-40B4-BE49-F238E27FC236}">
              <a16:creationId xmlns:a16="http://schemas.microsoft.com/office/drawing/2014/main" id="{4642DFF5-0DFC-3E44-B01F-C194F6CAA694}"/>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9838197" y="2771793"/>
          <a:ext cx="1818540" cy="909270"/>
        </a:xfrm>
        <a:prstGeom prst="rect">
          <a:avLst/>
        </a:prstGeom>
        <a:ln w="3175">
          <a:noFill/>
        </a:ln>
      </xdr:spPr>
    </xdr:pic>
    <xdr:clientData/>
  </xdr:twoCellAnchor>
</xdr:wsDr>
</file>

<file path=xl/drawings/drawing4.xml><?xml version="1.0" encoding="utf-8"?>
<xdr:wsDr xmlns:xdr="http://schemas.openxmlformats.org/drawingml/2006/spreadsheetDrawing" xmlns:a="http://schemas.openxmlformats.org/drawingml/2006/main">
  <xdr:twoCellAnchor>
    <xdr:from>
      <xdr:col>2</xdr:col>
      <xdr:colOff>12402</xdr:colOff>
      <xdr:row>11</xdr:row>
      <xdr:rowOff>12979</xdr:rowOff>
    </xdr:from>
    <xdr:to>
      <xdr:col>2</xdr:col>
      <xdr:colOff>926802</xdr:colOff>
      <xdr:row>11</xdr:row>
      <xdr:rowOff>927379</xdr:rowOff>
    </xdr:to>
    <xdr:pic>
      <xdr:nvPicPr>
        <xdr:cNvPr id="12" name="Picture 11">
          <a:extLst>
            <a:ext uri="{FF2B5EF4-FFF2-40B4-BE49-F238E27FC236}">
              <a16:creationId xmlns:a16="http://schemas.microsoft.com/office/drawing/2014/main" id="{698CDC8B-A75F-7546-9DF1-0364453D7FCE}"/>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30602" y="6528079"/>
          <a:ext cx="914400" cy="914400"/>
        </a:xfrm>
        <a:prstGeom prst="rect">
          <a:avLst/>
        </a:prstGeom>
      </xdr:spPr>
    </xdr:pic>
    <xdr:clientData/>
  </xdr:twoCellAnchor>
  <xdr:twoCellAnchor>
    <xdr:from>
      <xdr:col>4</xdr:col>
      <xdr:colOff>17445</xdr:colOff>
      <xdr:row>11</xdr:row>
      <xdr:rowOff>15893</xdr:rowOff>
    </xdr:from>
    <xdr:to>
      <xdr:col>4</xdr:col>
      <xdr:colOff>1843289</xdr:colOff>
      <xdr:row>11</xdr:row>
      <xdr:rowOff>925163</xdr:rowOff>
    </xdr:to>
    <xdr:pic>
      <xdr:nvPicPr>
        <xdr:cNvPr id="13" name="Picture 12">
          <a:extLst>
            <a:ext uri="{FF2B5EF4-FFF2-40B4-BE49-F238E27FC236}">
              <a16:creationId xmlns:a16="http://schemas.microsoft.com/office/drawing/2014/main" id="{5BFFD737-D1BE-9542-97D9-F271EE6E0066}"/>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9834545" y="6530993"/>
          <a:ext cx="1825844" cy="909270"/>
        </a:xfrm>
        <a:prstGeom prst="rect">
          <a:avLst/>
        </a:prstGeom>
        <a:ln w="3175">
          <a:noFill/>
        </a:ln>
      </xdr:spPr>
    </xdr:pic>
    <xdr:clientData/>
  </xdr:twoCellAnchor>
  <xdr:twoCellAnchor>
    <xdr:from>
      <xdr:col>2</xdr:col>
      <xdr:colOff>12402</xdr:colOff>
      <xdr:row>7</xdr:row>
      <xdr:rowOff>12979</xdr:rowOff>
    </xdr:from>
    <xdr:to>
      <xdr:col>2</xdr:col>
      <xdr:colOff>926802</xdr:colOff>
      <xdr:row>7</xdr:row>
      <xdr:rowOff>927379</xdr:rowOff>
    </xdr:to>
    <xdr:pic>
      <xdr:nvPicPr>
        <xdr:cNvPr id="14" name="Picture 13">
          <a:extLst>
            <a:ext uri="{FF2B5EF4-FFF2-40B4-BE49-F238E27FC236}">
              <a16:creationId xmlns:a16="http://schemas.microsoft.com/office/drawing/2014/main" id="{5032E747-033C-EF42-A729-92B50D382D1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2</xdr:col>
      <xdr:colOff>12402</xdr:colOff>
      <xdr:row>8</xdr:row>
      <xdr:rowOff>12979</xdr:rowOff>
    </xdr:from>
    <xdr:to>
      <xdr:col>2</xdr:col>
      <xdr:colOff>926802</xdr:colOff>
      <xdr:row>8</xdr:row>
      <xdr:rowOff>927379</xdr:rowOff>
    </xdr:to>
    <xdr:pic>
      <xdr:nvPicPr>
        <xdr:cNvPr id="15" name="Picture 14">
          <a:extLst>
            <a:ext uri="{FF2B5EF4-FFF2-40B4-BE49-F238E27FC236}">
              <a16:creationId xmlns:a16="http://schemas.microsoft.com/office/drawing/2014/main" id="{7736D590-A62A-E145-B4FC-A4E238ADE7B9}"/>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2</xdr:col>
      <xdr:colOff>12402</xdr:colOff>
      <xdr:row>9</xdr:row>
      <xdr:rowOff>12979</xdr:rowOff>
    </xdr:from>
    <xdr:to>
      <xdr:col>2</xdr:col>
      <xdr:colOff>926802</xdr:colOff>
      <xdr:row>9</xdr:row>
      <xdr:rowOff>927379</xdr:rowOff>
    </xdr:to>
    <xdr:pic>
      <xdr:nvPicPr>
        <xdr:cNvPr id="16" name="Picture 15">
          <a:extLst>
            <a:ext uri="{FF2B5EF4-FFF2-40B4-BE49-F238E27FC236}">
              <a16:creationId xmlns:a16="http://schemas.microsoft.com/office/drawing/2014/main" id="{54A2A653-1B1C-4B40-B94E-2CA4C011A074}"/>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5930602" y="4648479"/>
          <a:ext cx="914400" cy="914400"/>
        </a:xfrm>
        <a:prstGeom prst="rect">
          <a:avLst/>
        </a:prstGeom>
      </xdr:spPr>
    </xdr:pic>
    <xdr:clientData/>
  </xdr:twoCellAnchor>
  <xdr:twoCellAnchor>
    <xdr:from>
      <xdr:col>2</xdr:col>
      <xdr:colOff>12402</xdr:colOff>
      <xdr:row>10</xdr:row>
      <xdr:rowOff>12979</xdr:rowOff>
    </xdr:from>
    <xdr:to>
      <xdr:col>2</xdr:col>
      <xdr:colOff>926802</xdr:colOff>
      <xdr:row>10</xdr:row>
      <xdr:rowOff>927379</xdr:rowOff>
    </xdr:to>
    <xdr:pic>
      <xdr:nvPicPr>
        <xdr:cNvPr id="17" name="Picture 16">
          <a:extLst>
            <a:ext uri="{FF2B5EF4-FFF2-40B4-BE49-F238E27FC236}">
              <a16:creationId xmlns:a16="http://schemas.microsoft.com/office/drawing/2014/main" id="{1CB5442F-D509-8A4B-B02B-DD34D9A3874B}"/>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5930602" y="5588279"/>
          <a:ext cx="914400" cy="914400"/>
        </a:xfrm>
        <a:prstGeom prst="rect">
          <a:avLst/>
        </a:prstGeom>
      </xdr:spPr>
    </xdr:pic>
    <xdr:clientData/>
  </xdr:twoCellAnchor>
  <xdr:twoCellAnchor>
    <xdr:from>
      <xdr:col>4</xdr:col>
      <xdr:colOff>21097</xdr:colOff>
      <xdr:row>7</xdr:row>
      <xdr:rowOff>15893</xdr:rowOff>
    </xdr:from>
    <xdr:to>
      <xdr:col>4</xdr:col>
      <xdr:colOff>1839637</xdr:colOff>
      <xdr:row>7</xdr:row>
      <xdr:rowOff>925163</xdr:rowOff>
    </xdr:to>
    <xdr:pic>
      <xdr:nvPicPr>
        <xdr:cNvPr id="19" name="Picture 18">
          <a:extLst>
            <a:ext uri="{FF2B5EF4-FFF2-40B4-BE49-F238E27FC236}">
              <a16:creationId xmlns:a16="http://schemas.microsoft.com/office/drawing/2014/main" id="{96C7685E-704D-8D46-8AED-D78B432DDD3C}"/>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9838197" y="2771793"/>
          <a:ext cx="1818540" cy="909270"/>
        </a:xfrm>
        <a:prstGeom prst="rect">
          <a:avLst/>
        </a:prstGeom>
        <a:ln w="3175">
          <a:noFill/>
        </a:ln>
      </xdr:spPr>
    </xdr:pic>
    <xdr:clientData/>
  </xdr:twoCellAnchor>
  <xdr:twoCellAnchor>
    <xdr:from>
      <xdr:col>4</xdr:col>
      <xdr:colOff>21097</xdr:colOff>
      <xdr:row>8</xdr:row>
      <xdr:rowOff>15893</xdr:rowOff>
    </xdr:from>
    <xdr:to>
      <xdr:col>4</xdr:col>
      <xdr:colOff>1839637</xdr:colOff>
      <xdr:row>8</xdr:row>
      <xdr:rowOff>925163</xdr:rowOff>
    </xdr:to>
    <xdr:pic>
      <xdr:nvPicPr>
        <xdr:cNvPr id="20" name="Picture 19">
          <a:extLst>
            <a:ext uri="{FF2B5EF4-FFF2-40B4-BE49-F238E27FC236}">
              <a16:creationId xmlns:a16="http://schemas.microsoft.com/office/drawing/2014/main" id="{0745DFCC-6FA6-8341-8F43-C3BFA1B2FD2A}"/>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9838197" y="3711593"/>
          <a:ext cx="1818540" cy="909270"/>
        </a:xfrm>
        <a:prstGeom prst="rect">
          <a:avLst/>
        </a:prstGeom>
        <a:ln w="3175">
          <a:noFill/>
        </a:ln>
      </xdr:spPr>
    </xdr:pic>
    <xdr:clientData/>
  </xdr:twoCellAnchor>
  <xdr:twoCellAnchor>
    <xdr:from>
      <xdr:col>4</xdr:col>
      <xdr:colOff>21097</xdr:colOff>
      <xdr:row>9</xdr:row>
      <xdr:rowOff>15893</xdr:rowOff>
    </xdr:from>
    <xdr:to>
      <xdr:col>4</xdr:col>
      <xdr:colOff>1839637</xdr:colOff>
      <xdr:row>9</xdr:row>
      <xdr:rowOff>925163</xdr:rowOff>
    </xdr:to>
    <xdr:pic>
      <xdr:nvPicPr>
        <xdr:cNvPr id="21" name="Picture 20">
          <a:extLst>
            <a:ext uri="{FF2B5EF4-FFF2-40B4-BE49-F238E27FC236}">
              <a16:creationId xmlns:a16="http://schemas.microsoft.com/office/drawing/2014/main" id="{9DC38E72-E191-6642-B62C-A80657E5780E}"/>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9838197" y="4651393"/>
          <a:ext cx="1818540" cy="909270"/>
        </a:xfrm>
        <a:prstGeom prst="rect">
          <a:avLst/>
        </a:prstGeom>
        <a:ln w="3175">
          <a:noFill/>
        </a:ln>
      </xdr:spPr>
    </xdr:pic>
    <xdr:clientData/>
  </xdr:twoCellAnchor>
  <xdr:twoCellAnchor>
    <xdr:from>
      <xdr:col>4</xdr:col>
      <xdr:colOff>21097</xdr:colOff>
      <xdr:row>10</xdr:row>
      <xdr:rowOff>15893</xdr:rowOff>
    </xdr:from>
    <xdr:to>
      <xdr:col>4</xdr:col>
      <xdr:colOff>1839637</xdr:colOff>
      <xdr:row>10</xdr:row>
      <xdr:rowOff>925163</xdr:rowOff>
    </xdr:to>
    <xdr:pic>
      <xdr:nvPicPr>
        <xdr:cNvPr id="22" name="Picture 21">
          <a:extLst>
            <a:ext uri="{FF2B5EF4-FFF2-40B4-BE49-F238E27FC236}">
              <a16:creationId xmlns:a16="http://schemas.microsoft.com/office/drawing/2014/main" id="{A5FF6CE4-754F-9C42-9D0B-FFC7BC048CFF}"/>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9838197" y="5591193"/>
          <a:ext cx="1818540" cy="909270"/>
        </a:xfrm>
        <a:prstGeom prst="rect">
          <a:avLst/>
        </a:prstGeom>
        <a:ln w="3175">
          <a:noFill/>
        </a:ln>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12402</xdr:colOff>
      <xdr:row>7</xdr:row>
      <xdr:rowOff>12979</xdr:rowOff>
    </xdr:from>
    <xdr:to>
      <xdr:col>2</xdr:col>
      <xdr:colOff>926802</xdr:colOff>
      <xdr:row>7</xdr:row>
      <xdr:rowOff>927379</xdr:rowOff>
    </xdr:to>
    <xdr:pic>
      <xdr:nvPicPr>
        <xdr:cNvPr id="14" name="Picture 13">
          <a:extLst>
            <a:ext uri="{FF2B5EF4-FFF2-40B4-BE49-F238E27FC236}">
              <a16:creationId xmlns:a16="http://schemas.microsoft.com/office/drawing/2014/main" id="{D865CDEE-E02E-5345-8636-BBEEFEECAC55}"/>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2</xdr:col>
      <xdr:colOff>12402</xdr:colOff>
      <xdr:row>8</xdr:row>
      <xdr:rowOff>12979</xdr:rowOff>
    </xdr:from>
    <xdr:to>
      <xdr:col>2</xdr:col>
      <xdr:colOff>926802</xdr:colOff>
      <xdr:row>8</xdr:row>
      <xdr:rowOff>927379</xdr:rowOff>
    </xdr:to>
    <xdr:pic>
      <xdr:nvPicPr>
        <xdr:cNvPr id="15" name="Picture 14">
          <a:extLst>
            <a:ext uri="{FF2B5EF4-FFF2-40B4-BE49-F238E27FC236}">
              <a16:creationId xmlns:a16="http://schemas.microsoft.com/office/drawing/2014/main" id="{B58AE239-3AB7-EB45-8D8F-073E7A22229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2</xdr:col>
      <xdr:colOff>12402</xdr:colOff>
      <xdr:row>9</xdr:row>
      <xdr:rowOff>12979</xdr:rowOff>
    </xdr:from>
    <xdr:to>
      <xdr:col>2</xdr:col>
      <xdr:colOff>926802</xdr:colOff>
      <xdr:row>9</xdr:row>
      <xdr:rowOff>927379</xdr:rowOff>
    </xdr:to>
    <xdr:pic>
      <xdr:nvPicPr>
        <xdr:cNvPr id="16" name="Picture 15">
          <a:extLst>
            <a:ext uri="{FF2B5EF4-FFF2-40B4-BE49-F238E27FC236}">
              <a16:creationId xmlns:a16="http://schemas.microsoft.com/office/drawing/2014/main" id="{322A7F9C-843D-0045-8B6F-ABAE9EA1CBB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0602" y="4648479"/>
          <a:ext cx="914400" cy="914400"/>
        </a:xfrm>
        <a:prstGeom prst="rect">
          <a:avLst/>
        </a:prstGeom>
      </xdr:spPr>
    </xdr:pic>
    <xdr:clientData/>
  </xdr:twoCellAnchor>
  <xdr:twoCellAnchor>
    <xdr:from>
      <xdr:col>2</xdr:col>
      <xdr:colOff>12402</xdr:colOff>
      <xdr:row>10</xdr:row>
      <xdr:rowOff>12979</xdr:rowOff>
    </xdr:from>
    <xdr:to>
      <xdr:col>2</xdr:col>
      <xdr:colOff>926802</xdr:colOff>
      <xdr:row>10</xdr:row>
      <xdr:rowOff>927379</xdr:rowOff>
    </xdr:to>
    <xdr:pic>
      <xdr:nvPicPr>
        <xdr:cNvPr id="17" name="Picture 16">
          <a:extLst>
            <a:ext uri="{FF2B5EF4-FFF2-40B4-BE49-F238E27FC236}">
              <a16:creationId xmlns:a16="http://schemas.microsoft.com/office/drawing/2014/main" id="{00D2DBC2-7170-F34F-85F3-499790103F86}"/>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930602" y="55882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18" name="Picture 17">
          <a:extLst>
            <a:ext uri="{FF2B5EF4-FFF2-40B4-BE49-F238E27FC236}">
              <a16:creationId xmlns:a16="http://schemas.microsoft.com/office/drawing/2014/main" id="{9FFEFBD2-C304-144C-9F22-022498B25B55}"/>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9834545" y="2769967"/>
          <a:ext cx="1825844" cy="912922"/>
        </a:xfrm>
        <a:prstGeom prst="rect">
          <a:avLst/>
        </a:prstGeom>
        <a:ln w="3175">
          <a:noFill/>
        </a:ln>
      </xdr:spPr>
    </xdr:pic>
    <xdr:clientData/>
  </xdr:twoCellAnchor>
  <xdr:twoCellAnchor>
    <xdr:from>
      <xdr:col>4</xdr:col>
      <xdr:colOff>17445</xdr:colOff>
      <xdr:row>8</xdr:row>
      <xdr:rowOff>14067</xdr:rowOff>
    </xdr:from>
    <xdr:to>
      <xdr:col>4</xdr:col>
      <xdr:colOff>1843289</xdr:colOff>
      <xdr:row>8</xdr:row>
      <xdr:rowOff>926989</xdr:rowOff>
    </xdr:to>
    <xdr:pic>
      <xdr:nvPicPr>
        <xdr:cNvPr id="19" name="Picture 18">
          <a:extLst>
            <a:ext uri="{FF2B5EF4-FFF2-40B4-BE49-F238E27FC236}">
              <a16:creationId xmlns:a16="http://schemas.microsoft.com/office/drawing/2014/main" id="{76FBDD9F-E73B-4247-BF5D-B971FE8C4C1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9834545" y="3709767"/>
          <a:ext cx="1825844" cy="912922"/>
        </a:xfrm>
        <a:prstGeom prst="rect">
          <a:avLst/>
        </a:prstGeom>
        <a:ln w="3175">
          <a:noFill/>
        </a:ln>
      </xdr:spPr>
    </xdr:pic>
    <xdr:clientData/>
  </xdr:twoCellAnchor>
  <xdr:twoCellAnchor>
    <xdr:from>
      <xdr:col>4</xdr:col>
      <xdr:colOff>17445</xdr:colOff>
      <xdr:row>9</xdr:row>
      <xdr:rowOff>14067</xdr:rowOff>
    </xdr:from>
    <xdr:to>
      <xdr:col>4</xdr:col>
      <xdr:colOff>1843289</xdr:colOff>
      <xdr:row>9</xdr:row>
      <xdr:rowOff>926989</xdr:rowOff>
    </xdr:to>
    <xdr:pic>
      <xdr:nvPicPr>
        <xdr:cNvPr id="20" name="Picture 19">
          <a:extLst>
            <a:ext uri="{FF2B5EF4-FFF2-40B4-BE49-F238E27FC236}">
              <a16:creationId xmlns:a16="http://schemas.microsoft.com/office/drawing/2014/main" id="{32FBE4CF-D3C8-C740-A554-E3AA24D92FF1}"/>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9834545" y="4649567"/>
          <a:ext cx="1825844" cy="912922"/>
        </a:xfrm>
        <a:prstGeom prst="rect">
          <a:avLst/>
        </a:prstGeom>
        <a:ln w="3175">
          <a:noFill/>
        </a:ln>
      </xdr:spPr>
    </xdr:pic>
    <xdr:clientData/>
  </xdr:twoCellAnchor>
  <xdr:twoCellAnchor>
    <xdr:from>
      <xdr:col>4</xdr:col>
      <xdr:colOff>17445</xdr:colOff>
      <xdr:row>10</xdr:row>
      <xdr:rowOff>14067</xdr:rowOff>
    </xdr:from>
    <xdr:to>
      <xdr:col>4</xdr:col>
      <xdr:colOff>1843289</xdr:colOff>
      <xdr:row>10</xdr:row>
      <xdr:rowOff>926989</xdr:rowOff>
    </xdr:to>
    <xdr:pic>
      <xdr:nvPicPr>
        <xdr:cNvPr id="21" name="Picture 20">
          <a:extLst>
            <a:ext uri="{FF2B5EF4-FFF2-40B4-BE49-F238E27FC236}">
              <a16:creationId xmlns:a16="http://schemas.microsoft.com/office/drawing/2014/main" id="{1A231C91-DFD0-474C-8FC3-194849AE05C2}"/>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9834545" y="5589367"/>
          <a:ext cx="1825844" cy="912922"/>
        </a:xfrm>
        <a:prstGeom prst="rect">
          <a:avLst/>
        </a:prstGeom>
        <a:ln w="3175">
          <a:noFill/>
        </a:ln>
      </xdr:spPr>
    </xdr:pic>
    <xdr:clientData/>
  </xdr:twoCellAnchor>
</xdr:wsDr>
</file>

<file path=xl/drawings/drawing6.xml><?xml version="1.0" encoding="utf-8"?>
<xdr:wsDr xmlns:xdr="http://schemas.openxmlformats.org/drawingml/2006/spreadsheetDrawing" xmlns:a="http://schemas.openxmlformats.org/drawingml/2006/main">
  <xdr:twoCellAnchor>
    <xdr:from>
      <xdr:col>2</xdr:col>
      <xdr:colOff>12402</xdr:colOff>
      <xdr:row>68</xdr:row>
      <xdr:rowOff>12979</xdr:rowOff>
    </xdr:from>
    <xdr:to>
      <xdr:col>2</xdr:col>
      <xdr:colOff>926802</xdr:colOff>
      <xdr:row>68</xdr:row>
      <xdr:rowOff>927379</xdr:rowOff>
    </xdr:to>
    <xdr:pic>
      <xdr:nvPicPr>
        <xdr:cNvPr id="55" name="Picture 54">
          <a:extLst>
            <a:ext uri="{FF2B5EF4-FFF2-40B4-BE49-F238E27FC236}">
              <a16:creationId xmlns:a16="http://schemas.microsoft.com/office/drawing/2014/main" id="{7786ABD2-C8FA-C644-ACF9-48A73B925B01}"/>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4</xdr:col>
      <xdr:colOff>17445</xdr:colOff>
      <xdr:row>68</xdr:row>
      <xdr:rowOff>14067</xdr:rowOff>
    </xdr:from>
    <xdr:to>
      <xdr:col>4</xdr:col>
      <xdr:colOff>1843289</xdr:colOff>
      <xdr:row>68</xdr:row>
      <xdr:rowOff>926989</xdr:rowOff>
    </xdr:to>
    <xdr:pic>
      <xdr:nvPicPr>
        <xdr:cNvPr id="56" name="Picture 55">
          <a:extLst>
            <a:ext uri="{FF2B5EF4-FFF2-40B4-BE49-F238E27FC236}">
              <a16:creationId xmlns:a16="http://schemas.microsoft.com/office/drawing/2014/main" id="{5A25E8FD-D649-334A-B109-41B2C1FAE73F}"/>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9834545" y="2769967"/>
          <a:ext cx="1825844" cy="912922"/>
        </a:xfrm>
        <a:prstGeom prst="rect">
          <a:avLst/>
        </a:prstGeom>
        <a:ln w="3175">
          <a:noFill/>
        </a:ln>
      </xdr:spPr>
    </xdr:pic>
    <xdr:clientData/>
  </xdr:twoCellAnchor>
  <xdr:twoCellAnchor>
    <xdr:from>
      <xdr:col>2</xdr:col>
      <xdr:colOff>12402</xdr:colOff>
      <xdr:row>40</xdr:row>
      <xdr:rowOff>12979</xdr:rowOff>
    </xdr:from>
    <xdr:to>
      <xdr:col>2</xdr:col>
      <xdr:colOff>926802</xdr:colOff>
      <xdr:row>40</xdr:row>
      <xdr:rowOff>927379</xdr:rowOff>
    </xdr:to>
    <xdr:pic>
      <xdr:nvPicPr>
        <xdr:cNvPr id="57" name="Picture 56">
          <a:extLst>
            <a:ext uri="{FF2B5EF4-FFF2-40B4-BE49-F238E27FC236}">
              <a16:creationId xmlns:a16="http://schemas.microsoft.com/office/drawing/2014/main" id="{AC048093-B94E-3346-BBF7-E2068BE2DA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0602" y="20625079"/>
          <a:ext cx="914400" cy="914400"/>
        </a:xfrm>
        <a:prstGeom prst="rect">
          <a:avLst/>
        </a:prstGeom>
      </xdr:spPr>
    </xdr:pic>
    <xdr:clientData/>
  </xdr:twoCellAnchor>
  <xdr:twoCellAnchor>
    <xdr:from>
      <xdr:col>2</xdr:col>
      <xdr:colOff>12402</xdr:colOff>
      <xdr:row>31</xdr:row>
      <xdr:rowOff>12979</xdr:rowOff>
    </xdr:from>
    <xdr:to>
      <xdr:col>2</xdr:col>
      <xdr:colOff>926802</xdr:colOff>
      <xdr:row>31</xdr:row>
      <xdr:rowOff>927379</xdr:rowOff>
    </xdr:to>
    <xdr:pic>
      <xdr:nvPicPr>
        <xdr:cNvPr id="59" name="Picture 58">
          <a:extLst>
            <a:ext uri="{FF2B5EF4-FFF2-40B4-BE49-F238E27FC236}">
              <a16:creationId xmlns:a16="http://schemas.microsoft.com/office/drawing/2014/main" id="{931764B9-9A88-6942-AACD-9241FB6996F5}"/>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930602" y="7467879"/>
          <a:ext cx="914400" cy="914400"/>
        </a:xfrm>
        <a:prstGeom prst="rect">
          <a:avLst/>
        </a:prstGeom>
      </xdr:spPr>
    </xdr:pic>
    <xdr:clientData/>
  </xdr:twoCellAnchor>
  <xdr:twoCellAnchor>
    <xdr:from>
      <xdr:col>2</xdr:col>
      <xdr:colOff>12402</xdr:colOff>
      <xdr:row>42</xdr:row>
      <xdr:rowOff>12979</xdr:rowOff>
    </xdr:from>
    <xdr:to>
      <xdr:col>2</xdr:col>
      <xdr:colOff>926802</xdr:colOff>
      <xdr:row>42</xdr:row>
      <xdr:rowOff>927379</xdr:rowOff>
    </xdr:to>
    <xdr:pic>
      <xdr:nvPicPr>
        <xdr:cNvPr id="62" name="Picture 61">
          <a:extLst>
            <a:ext uri="{FF2B5EF4-FFF2-40B4-BE49-F238E27FC236}">
              <a16:creationId xmlns:a16="http://schemas.microsoft.com/office/drawing/2014/main" id="{168BD77F-EEEC-8544-9C72-05708AA76E7E}"/>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5930602" y="35661879"/>
          <a:ext cx="914400" cy="914400"/>
        </a:xfrm>
        <a:prstGeom prst="rect">
          <a:avLst/>
        </a:prstGeom>
      </xdr:spPr>
    </xdr:pic>
    <xdr:clientData/>
  </xdr:twoCellAnchor>
  <xdr:twoCellAnchor>
    <xdr:from>
      <xdr:col>4</xdr:col>
      <xdr:colOff>17445</xdr:colOff>
      <xdr:row>40</xdr:row>
      <xdr:rowOff>14067</xdr:rowOff>
    </xdr:from>
    <xdr:to>
      <xdr:col>4</xdr:col>
      <xdr:colOff>1843289</xdr:colOff>
      <xdr:row>40</xdr:row>
      <xdr:rowOff>926989</xdr:rowOff>
    </xdr:to>
    <xdr:pic>
      <xdr:nvPicPr>
        <xdr:cNvPr id="65" name="Picture 64">
          <a:extLst>
            <a:ext uri="{FF2B5EF4-FFF2-40B4-BE49-F238E27FC236}">
              <a16:creationId xmlns:a16="http://schemas.microsoft.com/office/drawing/2014/main" id="{9BC87E55-2555-0243-8880-CAA81334516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9834545" y="20626167"/>
          <a:ext cx="1825844" cy="912922"/>
        </a:xfrm>
        <a:prstGeom prst="rect">
          <a:avLst/>
        </a:prstGeom>
        <a:ln w="3175">
          <a:noFill/>
        </a:ln>
      </xdr:spPr>
    </xdr:pic>
    <xdr:clientData/>
  </xdr:twoCellAnchor>
  <xdr:twoCellAnchor>
    <xdr:from>
      <xdr:col>4</xdr:col>
      <xdr:colOff>17445</xdr:colOff>
      <xdr:row>31</xdr:row>
      <xdr:rowOff>14067</xdr:rowOff>
    </xdr:from>
    <xdr:to>
      <xdr:col>4</xdr:col>
      <xdr:colOff>1843289</xdr:colOff>
      <xdr:row>31</xdr:row>
      <xdr:rowOff>926989</xdr:rowOff>
    </xdr:to>
    <xdr:pic>
      <xdr:nvPicPr>
        <xdr:cNvPr id="68" name="Picture 67">
          <a:extLst>
            <a:ext uri="{FF2B5EF4-FFF2-40B4-BE49-F238E27FC236}">
              <a16:creationId xmlns:a16="http://schemas.microsoft.com/office/drawing/2014/main" id="{081E1153-AE93-B049-BD8B-20AA106A5159}"/>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9834545" y="7468967"/>
          <a:ext cx="1825844" cy="912922"/>
        </a:xfrm>
        <a:prstGeom prst="rect">
          <a:avLst/>
        </a:prstGeom>
        <a:ln w="3175">
          <a:noFill/>
        </a:ln>
      </xdr:spPr>
    </xdr:pic>
    <xdr:clientData/>
  </xdr:twoCellAnchor>
  <xdr:twoCellAnchor>
    <xdr:from>
      <xdr:col>4</xdr:col>
      <xdr:colOff>17445</xdr:colOff>
      <xdr:row>42</xdr:row>
      <xdr:rowOff>14067</xdr:rowOff>
    </xdr:from>
    <xdr:to>
      <xdr:col>4</xdr:col>
      <xdr:colOff>1843289</xdr:colOff>
      <xdr:row>42</xdr:row>
      <xdr:rowOff>926989</xdr:rowOff>
    </xdr:to>
    <xdr:pic>
      <xdr:nvPicPr>
        <xdr:cNvPr id="71" name="Picture 70">
          <a:extLst>
            <a:ext uri="{FF2B5EF4-FFF2-40B4-BE49-F238E27FC236}">
              <a16:creationId xmlns:a16="http://schemas.microsoft.com/office/drawing/2014/main" id="{134123ED-241F-2243-A2A6-33DD9500FEE6}"/>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9834545" y="35662967"/>
          <a:ext cx="1825844" cy="912922"/>
        </a:xfrm>
        <a:prstGeom prst="rect">
          <a:avLst/>
        </a:prstGeom>
        <a:ln w="3175">
          <a:noFill/>
        </a:ln>
      </xdr:spPr>
    </xdr:pic>
    <xdr:clientData/>
  </xdr:twoCellAnchor>
  <xdr:twoCellAnchor>
    <xdr:from>
      <xdr:col>2</xdr:col>
      <xdr:colOff>12402</xdr:colOff>
      <xdr:row>60</xdr:row>
      <xdr:rowOff>12979</xdr:rowOff>
    </xdr:from>
    <xdr:to>
      <xdr:col>2</xdr:col>
      <xdr:colOff>926802</xdr:colOff>
      <xdr:row>60</xdr:row>
      <xdr:rowOff>927379</xdr:rowOff>
    </xdr:to>
    <xdr:pic>
      <xdr:nvPicPr>
        <xdr:cNvPr id="79" name="Picture 78">
          <a:extLst>
            <a:ext uri="{FF2B5EF4-FFF2-40B4-BE49-F238E27FC236}">
              <a16:creationId xmlns:a16="http://schemas.microsoft.com/office/drawing/2014/main" id="{108F0637-E741-5846-BF47-688E14BA120D}"/>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5930602" y="19685279"/>
          <a:ext cx="914400" cy="914400"/>
        </a:xfrm>
        <a:prstGeom prst="rect">
          <a:avLst/>
        </a:prstGeom>
      </xdr:spPr>
    </xdr:pic>
    <xdr:clientData/>
  </xdr:twoCellAnchor>
  <xdr:twoCellAnchor>
    <xdr:from>
      <xdr:col>2</xdr:col>
      <xdr:colOff>12402</xdr:colOff>
      <xdr:row>55</xdr:row>
      <xdr:rowOff>12979</xdr:rowOff>
    </xdr:from>
    <xdr:to>
      <xdr:col>2</xdr:col>
      <xdr:colOff>926802</xdr:colOff>
      <xdr:row>55</xdr:row>
      <xdr:rowOff>927379</xdr:rowOff>
    </xdr:to>
    <xdr:pic>
      <xdr:nvPicPr>
        <xdr:cNvPr id="86" name="Picture 85">
          <a:extLst>
            <a:ext uri="{FF2B5EF4-FFF2-40B4-BE49-F238E27FC236}">
              <a16:creationId xmlns:a16="http://schemas.microsoft.com/office/drawing/2014/main" id="{B53443DA-720E-7C42-8768-6315E2EA7635}"/>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5930602" y="21564879"/>
          <a:ext cx="914400" cy="914400"/>
        </a:xfrm>
        <a:prstGeom prst="rect">
          <a:avLst/>
        </a:prstGeom>
      </xdr:spPr>
    </xdr:pic>
    <xdr:clientData/>
  </xdr:twoCellAnchor>
  <xdr:twoCellAnchor>
    <xdr:from>
      <xdr:col>2</xdr:col>
      <xdr:colOff>12402</xdr:colOff>
      <xdr:row>53</xdr:row>
      <xdr:rowOff>12979</xdr:rowOff>
    </xdr:from>
    <xdr:to>
      <xdr:col>2</xdr:col>
      <xdr:colOff>926802</xdr:colOff>
      <xdr:row>53</xdr:row>
      <xdr:rowOff>927379</xdr:rowOff>
    </xdr:to>
    <xdr:pic>
      <xdr:nvPicPr>
        <xdr:cNvPr id="87" name="Picture 86">
          <a:extLst>
            <a:ext uri="{FF2B5EF4-FFF2-40B4-BE49-F238E27FC236}">
              <a16:creationId xmlns:a16="http://schemas.microsoft.com/office/drawing/2014/main" id="{6426D53A-9AC3-024B-873A-301DB64A73D3}"/>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5930602" y="8407679"/>
          <a:ext cx="914400" cy="914400"/>
        </a:xfrm>
        <a:prstGeom prst="rect">
          <a:avLst/>
        </a:prstGeom>
      </xdr:spPr>
    </xdr:pic>
    <xdr:clientData/>
  </xdr:twoCellAnchor>
  <xdr:twoCellAnchor>
    <xdr:from>
      <xdr:col>2</xdr:col>
      <xdr:colOff>12402</xdr:colOff>
      <xdr:row>62</xdr:row>
      <xdr:rowOff>12979</xdr:rowOff>
    </xdr:from>
    <xdr:to>
      <xdr:col>2</xdr:col>
      <xdr:colOff>926802</xdr:colOff>
      <xdr:row>62</xdr:row>
      <xdr:rowOff>927379</xdr:rowOff>
    </xdr:to>
    <xdr:pic>
      <xdr:nvPicPr>
        <xdr:cNvPr id="88" name="Picture 87">
          <a:extLst>
            <a:ext uri="{FF2B5EF4-FFF2-40B4-BE49-F238E27FC236}">
              <a16:creationId xmlns:a16="http://schemas.microsoft.com/office/drawing/2014/main" id="{A4474576-5064-2847-8B32-6380D266C09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xdr:blipFill>
      <xdr:spPr>
        <a:xfrm>
          <a:off x="5930602" y="23444479"/>
          <a:ext cx="914400" cy="914400"/>
        </a:xfrm>
        <a:prstGeom prst="rect">
          <a:avLst/>
        </a:prstGeom>
      </xdr:spPr>
    </xdr:pic>
    <xdr:clientData/>
  </xdr:twoCellAnchor>
  <xdr:twoCellAnchor>
    <xdr:from>
      <xdr:col>4</xdr:col>
      <xdr:colOff>17445</xdr:colOff>
      <xdr:row>60</xdr:row>
      <xdr:rowOff>14067</xdr:rowOff>
    </xdr:from>
    <xdr:to>
      <xdr:col>4</xdr:col>
      <xdr:colOff>1843289</xdr:colOff>
      <xdr:row>60</xdr:row>
      <xdr:rowOff>926989</xdr:rowOff>
    </xdr:to>
    <xdr:pic>
      <xdr:nvPicPr>
        <xdr:cNvPr id="89" name="Picture 88">
          <a:extLst>
            <a:ext uri="{FF2B5EF4-FFF2-40B4-BE49-F238E27FC236}">
              <a16:creationId xmlns:a16="http://schemas.microsoft.com/office/drawing/2014/main" id="{B2F39E2B-612A-444F-93E6-B915D84E3D40}"/>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rcRect/>
        <a:stretch/>
      </xdr:blipFill>
      <xdr:spPr>
        <a:xfrm>
          <a:off x="9834545" y="19686367"/>
          <a:ext cx="1825844" cy="912922"/>
        </a:xfrm>
        <a:prstGeom prst="rect">
          <a:avLst/>
        </a:prstGeom>
        <a:ln w="3175">
          <a:noFill/>
        </a:ln>
      </xdr:spPr>
    </xdr:pic>
    <xdr:clientData/>
  </xdr:twoCellAnchor>
  <xdr:twoCellAnchor>
    <xdr:from>
      <xdr:col>4</xdr:col>
      <xdr:colOff>17445</xdr:colOff>
      <xdr:row>55</xdr:row>
      <xdr:rowOff>14067</xdr:rowOff>
    </xdr:from>
    <xdr:to>
      <xdr:col>4</xdr:col>
      <xdr:colOff>1843289</xdr:colOff>
      <xdr:row>55</xdr:row>
      <xdr:rowOff>926989</xdr:rowOff>
    </xdr:to>
    <xdr:pic>
      <xdr:nvPicPr>
        <xdr:cNvPr id="90" name="Picture 89">
          <a:extLst>
            <a:ext uri="{FF2B5EF4-FFF2-40B4-BE49-F238E27FC236}">
              <a16:creationId xmlns:a16="http://schemas.microsoft.com/office/drawing/2014/main" id="{06571708-C80F-BD4C-B69E-38A2ECD62213}"/>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9834545" y="21565967"/>
          <a:ext cx="1825844" cy="912922"/>
        </a:xfrm>
        <a:prstGeom prst="rect">
          <a:avLst/>
        </a:prstGeom>
        <a:ln w="3175">
          <a:noFill/>
        </a:ln>
      </xdr:spPr>
    </xdr:pic>
    <xdr:clientData/>
  </xdr:twoCellAnchor>
  <xdr:twoCellAnchor>
    <xdr:from>
      <xdr:col>4</xdr:col>
      <xdr:colOff>17445</xdr:colOff>
      <xdr:row>53</xdr:row>
      <xdr:rowOff>14067</xdr:rowOff>
    </xdr:from>
    <xdr:to>
      <xdr:col>4</xdr:col>
      <xdr:colOff>1843289</xdr:colOff>
      <xdr:row>53</xdr:row>
      <xdr:rowOff>926989</xdr:rowOff>
    </xdr:to>
    <xdr:pic>
      <xdr:nvPicPr>
        <xdr:cNvPr id="91" name="Picture 90">
          <a:extLst>
            <a:ext uri="{FF2B5EF4-FFF2-40B4-BE49-F238E27FC236}">
              <a16:creationId xmlns:a16="http://schemas.microsoft.com/office/drawing/2014/main" id="{9DC16738-CEA0-284D-A6D8-CE3FDCE1C5FA}"/>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9834545" y="8408767"/>
          <a:ext cx="1825844" cy="912922"/>
        </a:xfrm>
        <a:prstGeom prst="rect">
          <a:avLst/>
        </a:prstGeom>
        <a:ln w="3175">
          <a:noFill/>
        </a:ln>
      </xdr:spPr>
    </xdr:pic>
    <xdr:clientData/>
  </xdr:twoCellAnchor>
  <xdr:twoCellAnchor>
    <xdr:from>
      <xdr:col>4</xdr:col>
      <xdr:colOff>17445</xdr:colOff>
      <xdr:row>62</xdr:row>
      <xdr:rowOff>14067</xdr:rowOff>
    </xdr:from>
    <xdr:to>
      <xdr:col>4</xdr:col>
      <xdr:colOff>1843289</xdr:colOff>
      <xdr:row>62</xdr:row>
      <xdr:rowOff>926989</xdr:rowOff>
    </xdr:to>
    <xdr:pic>
      <xdr:nvPicPr>
        <xdr:cNvPr id="92" name="Picture 91">
          <a:extLst>
            <a:ext uri="{FF2B5EF4-FFF2-40B4-BE49-F238E27FC236}">
              <a16:creationId xmlns:a16="http://schemas.microsoft.com/office/drawing/2014/main" id="{1172EF71-D755-8F4E-8E0B-1EB92DD7CC59}"/>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9834545" y="23445567"/>
          <a:ext cx="1825844" cy="912922"/>
        </a:xfrm>
        <a:prstGeom prst="rect">
          <a:avLst/>
        </a:prstGeom>
        <a:ln w="3175">
          <a:noFill/>
        </a:ln>
      </xdr:spPr>
    </xdr:pic>
    <xdr:clientData/>
  </xdr:twoCellAnchor>
  <xdr:twoCellAnchor>
    <xdr:from>
      <xdr:col>2</xdr:col>
      <xdr:colOff>12402</xdr:colOff>
      <xdr:row>30</xdr:row>
      <xdr:rowOff>12979</xdr:rowOff>
    </xdr:from>
    <xdr:to>
      <xdr:col>2</xdr:col>
      <xdr:colOff>926802</xdr:colOff>
      <xdr:row>30</xdr:row>
      <xdr:rowOff>927379</xdr:rowOff>
    </xdr:to>
    <xdr:pic>
      <xdr:nvPicPr>
        <xdr:cNvPr id="93" name="Picture 92">
          <a:extLst>
            <a:ext uri="{FF2B5EF4-FFF2-40B4-BE49-F238E27FC236}">
              <a16:creationId xmlns:a16="http://schemas.microsoft.com/office/drawing/2014/main" id="{3AB64F28-0991-794B-A317-6FA31D6A058F}"/>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xdr:blipFill>
      <xdr:spPr>
        <a:xfrm>
          <a:off x="5930602" y="6528079"/>
          <a:ext cx="914400" cy="914400"/>
        </a:xfrm>
        <a:prstGeom prst="rect">
          <a:avLst/>
        </a:prstGeom>
      </xdr:spPr>
    </xdr:pic>
    <xdr:clientData/>
  </xdr:twoCellAnchor>
  <xdr:twoCellAnchor>
    <xdr:from>
      <xdr:col>4</xdr:col>
      <xdr:colOff>17445</xdr:colOff>
      <xdr:row>30</xdr:row>
      <xdr:rowOff>14067</xdr:rowOff>
    </xdr:from>
    <xdr:to>
      <xdr:col>4</xdr:col>
      <xdr:colOff>1843289</xdr:colOff>
      <xdr:row>30</xdr:row>
      <xdr:rowOff>926989</xdr:rowOff>
    </xdr:to>
    <xdr:pic>
      <xdr:nvPicPr>
        <xdr:cNvPr id="94" name="Picture 93">
          <a:extLst>
            <a:ext uri="{FF2B5EF4-FFF2-40B4-BE49-F238E27FC236}">
              <a16:creationId xmlns:a16="http://schemas.microsoft.com/office/drawing/2014/main" id="{F94F6D32-D4E0-4E4B-8301-83664858A38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9834545" y="6529167"/>
          <a:ext cx="1825844" cy="912922"/>
        </a:xfrm>
        <a:prstGeom prst="rect">
          <a:avLst/>
        </a:prstGeom>
        <a:ln w="3175">
          <a:noFill/>
        </a:ln>
      </xdr:spPr>
    </xdr:pic>
    <xdr:clientData/>
  </xdr:twoCellAnchor>
  <xdr:twoCellAnchor>
    <xdr:from>
      <xdr:col>2</xdr:col>
      <xdr:colOff>12402</xdr:colOff>
      <xdr:row>61</xdr:row>
      <xdr:rowOff>12979</xdr:rowOff>
    </xdr:from>
    <xdr:to>
      <xdr:col>2</xdr:col>
      <xdr:colOff>926802</xdr:colOff>
      <xdr:row>61</xdr:row>
      <xdr:rowOff>927379</xdr:rowOff>
    </xdr:to>
    <xdr:pic>
      <xdr:nvPicPr>
        <xdr:cNvPr id="95" name="Picture 94">
          <a:extLst>
            <a:ext uri="{FF2B5EF4-FFF2-40B4-BE49-F238E27FC236}">
              <a16:creationId xmlns:a16="http://schemas.microsoft.com/office/drawing/2014/main" id="{63982404-E93A-164F-9029-0B0C8A5E8DCC}"/>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xdr:blipFill>
      <xdr:spPr>
        <a:xfrm>
          <a:off x="5930602" y="22504679"/>
          <a:ext cx="914400" cy="914400"/>
        </a:xfrm>
        <a:prstGeom prst="rect">
          <a:avLst/>
        </a:prstGeom>
      </xdr:spPr>
    </xdr:pic>
    <xdr:clientData/>
  </xdr:twoCellAnchor>
  <xdr:twoCellAnchor>
    <xdr:from>
      <xdr:col>2</xdr:col>
      <xdr:colOff>12402</xdr:colOff>
      <xdr:row>50</xdr:row>
      <xdr:rowOff>12979</xdr:rowOff>
    </xdr:from>
    <xdr:to>
      <xdr:col>2</xdr:col>
      <xdr:colOff>926802</xdr:colOff>
      <xdr:row>50</xdr:row>
      <xdr:rowOff>927379</xdr:rowOff>
    </xdr:to>
    <xdr:pic>
      <xdr:nvPicPr>
        <xdr:cNvPr id="96" name="Picture 95">
          <a:extLst>
            <a:ext uri="{FF2B5EF4-FFF2-40B4-BE49-F238E27FC236}">
              <a16:creationId xmlns:a16="http://schemas.microsoft.com/office/drawing/2014/main" id="{42BDEE88-0016-7E49-88D6-98F6B2590179}"/>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xdr:blipFill>
      <xdr:spPr>
        <a:xfrm>
          <a:off x="5930602" y="24384279"/>
          <a:ext cx="914400" cy="914400"/>
        </a:xfrm>
        <a:prstGeom prst="rect">
          <a:avLst/>
        </a:prstGeom>
      </xdr:spPr>
    </xdr:pic>
    <xdr:clientData/>
  </xdr:twoCellAnchor>
  <xdr:twoCellAnchor>
    <xdr:from>
      <xdr:col>2</xdr:col>
      <xdr:colOff>12402</xdr:colOff>
      <xdr:row>51</xdr:row>
      <xdr:rowOff>12979</xdr:rowOff>
    </xdr:from>
    <xdr:to>
      <xdr:col>2</xdr:col>
      <xdr:colOff>926802</xdr:colOff>
      <xdr:row>51</xdr:row>
      <xdr:rowOff>927379</xdr:rowOff>
    </xdr:to>
    <xdr:pic>
      <xdr:nvPicPr>
        <xdr:cNvPr id="97" name="Picture 96">
          <a:extLst>
            <a:ext uri="{FF2B5EF4-FFF2-40B4-BE49-F238E27FC236}">
              <a16:creationId xmlns:a16="http://schemas.microsoft.com/office/drawing/2014/main" id="{99873794-D344-3C47-95BE-081FB44CD5A6}"/>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xdr:blipFill>
      <xdr:spPr>
        <a:xfrm>
          <a:off x="5930602" y="25324079"/>
          <a:ext cx="914400" cy="914400"/>
        </a:xfrm>
        <a:prstGeom prst="rect">
          <a:avLst/>
        </a:prstGeom>
      </xdr:spPr>
    </xdr:pic>
    <xdr:clientData/>
  </xdr:twoCellAnchor>
  <xdr:twoCellAnchor>
    <xdr:from>
      <xdr:col>2</xdr:col>
      <xdr:colOff>12402</xdr:colOff>
      <xdr:row>63</xdr:row>
      <xdr:rowOff>12979</xdr:rowOff>
    </xdr:from>
    <xdr:to>
      <xdr:col>2</xdr:col>
      <xdr:colOff>926802</xdr:colOff>
      <xdr:row>63</xdr:row>
      <xdr:rowOff>927379</xdr:rowOff>
    </xdr:to>
    <xdr:pic>
      <xdr:nvPicPr>
        <xdr:cNvPr id="98" name="Picture 97">
          <a:extLst>
            <a:ext uri="{FF2B5EF4-FFF2-40B4-BE49-F238E27FC236}">
              <a16:creationId xmlns:a16="http://schemas.microsoft.com/office/drawing/2014/main" id="{197B603E-B7BA-B542-BC42-3DD5D00F04C3}"/>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xdr:blipFill>
      <xdr:spPr>
        <a:xfrm>
          <a:off x="5930602" y="26263879"/>
          <a:ext cx="914400" cy="914400"/>
        </a:xfrm>
        <a:prstGeom prst="rect">
          <a:avLst/>
        </a:prstGeom>
      </xdr:spPr>
    </xdr:pic>
    <xdr:clientData/>
  </xdr:twoCellAnchor>
  <xdr:twoCellAnchor>
    <xdr:from>
      <xdr:col>4</xdr:col>
      <xdr:colOff>17445</xdr:colOff>
      <xdr:row>61</xdr:row>
      <xdr:rowOff>14067</xdr:rowOff>
    </xdr:from>
    <xdr:to>
      <xdr:col>4</xdr:col>
      <xdr:colOff>1843289</xdr:colOff>
      <xdr:row>61</xdr:row>
      <xdr:rowOff>926989</xdr:rowOff>
    </xdr:to>
    <xdr:pic>
      <xdr:nvPicPr>
        <xdr:cNvPr id="99" name="Picture 98">
          <a:extLst>
            <a:ext uri="{FF2B5EF4-FFF2-40B4-BE49-F238E27FC236}">
              <a16:creationId xmlns:a16="http://schemas.microsoft.com/office/drawing/2014/main" id="{A0277441-95C7-4746-BA9D-69DA47E42D9C}"/>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9834545" y="22505767"/>
          <a:ext cx="1825844" cy="912922"/>
        </a:xfrm>
        <a:prstGeom prst="rect">
          <a:avLst/>
        </a:prstGeom>
        <a:ln w="3175">
          <a:noFill/>
        </a:ln>
      </xdr:spPr>
    </xdr:pic>
    <xdr:clientData/>
  </xdr:twoCellAnchor>
  <xdr:twoCellAnchor>
    <xdr:from>
      <xdr:col>4</xdr:col>
      <xdr:colOff>17445</xdr:colOff>
      <xdr:row>50</xdr:row>
      <xdr:rowOff>14067</xdr:rowOff>
    </xdr:from>
    <xdr:to>
      <xdr:col>4</xdr:col>
      <xdr:colOff>1843289</xdr:colOff>
      <xdr:row>50</xdr:row>
      <xdr:rowOff>926989</xdr:rowOff>
    </xdr:to>
    <xdr:pic>
      <xdr:nvPicPr>
        <xdr:cNvPr id="100" name="Picture 99">
          <a:extLst>
            <a:ext uri="{FF2B5EF4-FFF2-40B4-BE49-F238E27FC236}">
              <a16:creationId xmlns:a16="http://schemas.microsoft.com/office/drawing/2014/main" id="{37D9ABD1-B0F8-AE40-94F0-75BF654E54FB}"/>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9834545" y="24385367"/>
          <a:ext cx="1825844" cy="912922"/>
        </a:xfrm>
        <a:prstGeom prst="rect">
          <a:avLst/>
        </a:prstGeom>
        <a:ln w="3175">
          <a:noFill/>
        </a:ln>
      </xdr:spPr>
    </xdr:pic>
    <xdr:clientData/>
  </xdr:twoCellAnchor>
  <xdr:twoCellAnchor>
    <xdr:from>
      <xdr:col>4</xdr:col>
      <xdr:colOff>17445</xdr:colOff>
      <xdr:row>51</xdr:row>
      <xdr:rowOff>14067</xdr:rowOff>
    </xdr:from>
    <xdr:to>
      <xdr:col>4</xdr:col>
      <xdr:colOff>1843289</xdr:colOff>
      <xdr:row>51</xdr:row>
      <xdr:rowOff>926989</xdr:rowOff>
    </xdr:to>
    <xdr:pic>
      <xdr:nvPicPr>
        <xdr:cNvPr id="101" name="Picture 100">
          <a:extLst>
            <a:ext uri="{FF2B5EF4-FFF2-40B4-BE49-F238E27FC236}">
              <a16:creationId xmlns:a16="http://schemas.microsoft.com/office/drawing/2014/main" id="{B049FFFC-2375-104A-AE1B-7401FD205412}"/>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9834545" y="25325167"/>
          <a:ext cx="1825844" cy="912922"/>
        </a:xfrm>
        <a:prstGeom prst="rect">
          <a:avLst/>
        </a:prstGeom>
        <a:ln w="3175">
          <a:noFill/>
        </a:ln>
      </xdr:spPr>
    </xdr:pic>
    <xdr:clientData/>
  </xdr:twoCellAnchor>
  <xdr:twoCellAnchor>
    <xdr:from>
      <xdr:col>4</xdr:col>
      <xdr:colOff>17445</xdr:colOff>
      <xdr:row>63</xdr:row>
      <xdr:rowOff>14067</xdr:rowOff>
    </xdr:from>
    <xdr:to>
      <xdr:col>4</xdr:col>
      <xdr:colOff>1843289</xdr:colOff>
      <xdr:row>63</xdr:row>
      <xdr:rowOff>926989</xdr:rowOff>
    </xdr:to>
    <xdr:pic>
      <xdr:nvPicPr>
        <xdr:cNvPr id="102" name="Picture 101">
          <a:extLst>
            <a:ext uri="{FF2B5EF4-FFF2-40B4-BE49-F238E27FC236}">
              <a16:creationId xmlns:a16="http://schemas.microsoft.com/office/drawing/2014/main" id="{1649307F-660A-6144-8251-EE77DE974170}"/>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9834545" y="26264967"/>
          <a:ext cx="1825844" cy="912922"/>
        </a:xfrm>
        <a:prstGeom prst="rect">
          <a:avLst/>
        </a:prstGeom>
        <a:ln w="3175">
          <a:noFill/>
        </a:ln>
      </xdr:spPr>
    </xdr:pic>
    <xdr:clientData/>
  </xdr:twoCellAnchor>
  <xdr:twoCellAnchor>
    <xdr:from>
      <xdr:col>2</xdr:col>
      <xdr:colOff>12402</xdr:colOff>
      <xdr:row>64</xdr:row>
      <xdr:rowOff>12979</xdr:rowOff>
    </xdr:from>
    <xdr:to>
      <xdr:col>2</xdr:col>
      <xdr:colOff>926802</xdr:colOff>
      <xdr:row>64</xdr:row>
      <xdr:rowOff>927379</xdr:rowOff>
    </xdr:to>
    <xdr:pic>
      <xdr:nvPicPr>
        <xdr:cNvPr id="103" name="Picture 102">
          <a:extLst>
            <a:ext uri="{FF2B5EF4-FFF2-40B4-BE49-F238E27FC236}">
              <a16:creationId xmlns:a16="http://schemas.microsoft.com/office/drawing/2014/main" id="{364653E1-9DA9-9B4C-A37C-0EBD6DCA2187}"/>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5930602" y="27203679"/>
          <a:ext cx="914400" cy="914400"/>
        </a:xfrm>
        <a:prstGeom prst="rect">
          <a:avLst/>
        </a:prstGeom>
      </xdr:spPr>
    </xdr:pic>
    <xdr:clientData/>
  </xdr:twoCellAnchor>
  <xdr:twoCellAnchor>
    <xdr:from>
      <xdr:col>2</xdr:col>
      <xdr:colOff>12402</xdr:colOff>
      <xdr:row>54</xdr:row>
      <xdr:rowOff>12979</xdr:rowOff>
    </xdr:from>
    <xdr:to>
      <xdr:col>2</xdr:col>
      <xdr:colOff>926802</xdr:colOff>
      <xdr:row>54</xdr:row>
      <xdr:rowOff>927379</xdr:rowOff>
    </xdr:to>
    <xdr:pic>
      <xdr:nvPicPr>
        <xdr:cNvPr id="104" name="Picture 103">
          <a:extLst>
            <a:ext uri="{FF2B5EF4-FFF2-40B4-BE49-F238E27FC236}">
              <a16:creationId xmlns:a16="http://schemas.microsoft.com/office/drawing/2014/main" id="{0CA4DD7F-2692-A145-9291-2EFCAF8F6067}"/>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xdr:blipFill>
      <xdr:spPr>
        <a:xfrm>
          <a:off x="5930602" y="9347479"/>
          <a:ext cx="914400" cy="914400"/>
        </a:xfrm>
        <a:prstGeom prst="rect">
          <a:avLst/>
        </a:prstGeom>
      </xdr:spPr>
    </xdr:pic>
    <xdr:clientData/>
  </xdr:twoCellAnchor>
  <xdr:twoCellAnchor>
    <xdr:from>
      <xdr:col>2</xdr:col>
      <xdr:colOff>12402</xdr:colOff>
      <xdr:row>56</xdr:row>
      <xdr:rowOff>12979</xdr:rowOff>
    </xdr:from>
    <xdr:to>
      <xdr:col>2</xdr:col>
      <xdr:colOff>926802</xdr:colOff>
      <xdr:row>56</xdr:row>
      <xdr:rowOff>927379</xdr:rowOff>
    </xdr:to>
    <xdr:pic>
      <xdr:nvPicPr>
        <xdr:cNvPr id="105" name="Picture 104">
          <a:extLst>
            <a:ext uri="{FF2B5EF4-FFF2-40B4-BE49-F238E27FC236}">
              <a16:creationId xmlns:a16="http://schemas.microsoft.com/office/drawing/2014/main" id="{6EDDAA30-CC47-934D-AA95-9BC9CC871C90}"/>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xdr:blipFill>
      <xdr:spPr>
        <a:xfrm>
          <a:off x="5930602" y="28143479"/>
          <a:ext cx="914400" cy="914400"/>
        </a:xfrm>
        <a:prstGeom prst="rect">
          <a:avLst/>
        </a:prstGeom>
      </xdr:spPr>
    </xdr:pic>
    <xdr:clientData/>
  </xdr:twoCellAnchor>
  <xdr:twoCellAnchor>
    <xdr:from>
      <xdr:col>2</xdr:col>
      <xdr:colOff>12402</xdr:colOff>
      <xdr:row>57</xdr:row>
      <xdr:rowOff>12979</xdr:rowOff>
    </xdr:from>
    <xdr:to>
      <xdr:col>2</xdr:col>
      <xdr:colOff>926802</xdr:colOff>
      <xdr:row>57</xdr:row>
      <xdr:rowOff>927379</xdr:rowOff>
    </xdr:to>
    <xdr:pic>
      <xdr:nvPicPr>
        <xdr:cNvPr id="106" name="Picture 105">
          <a:extLst>
            <a:ext uri="{FF2B5EF4-FFF2-40B4-BE49-F238E27FC236}">
              <a16:creationId xmlns:a16="http://schemas.microsoft.com/office/drawing/2014/main" id="{C6C9B0BA-A547-5548-8DCA-B072A9D26548}"/>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xdr:blipFill>
      <xdr:spPr>
        <a:xfrm>
          <a:off x="5930602" y="29083279"/>
          <a:ext cx="914400" cy="914400"/>
        </a:xfrm>
        <a:prstGeom prst="rect">
          <a:avLst/>
        </a:prstGeom>
      </xdr:spPr>
    </xdr:pic>
    <xdr:clientData/>
  </xdr:twoCellAnchor>
  <xdr:twoCellAnchor>
    <xdr:from>
      <xdr:col>2</xdr:col>
      <xdr:colOff>12402</xdr:colOff>
      <xdr:row>58</xdr:row>
      <xdr:rowOff>12979</xdr:rowOff>
    </xdr:from>
    <xdr:to>
      <xdr:col>2</xdr:col>
      <xdr:colOff>926802</xdr:colOff>
      <xdr:row>58</xdr:row>
      <xdr:rowOff>927379</xdr:rowOff>
    </xdr:to>
    <xdr:pic>
      <xdr:nvPicPr>
        <xdr:cNvPr id="107" name="Picture 106">
          <a:extLst>
            <a:ext uri="{FF2B5EF4-FFF2-40B4-BE49-F238E27FC236}">
              <a16:creationId xmlns:a16="http://schemas.microsoft.com/office/drawing/2014/main" id="{EF7316F7-CE3B-F740-B90A-8642BAE6199F}"/>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xdr:blipFill>
      <xdr:spPr>
        <a:xfrm>
          <a:off x="5930602" y="30023079"/>
          <a:ext cx="914400" cy="914400"/>
        </a:xfrm>
        <a:prstGeom prst="rect">
          <a:avLst/>
        </a:prstGeom>
      </xdr:spPr>
    </xdr:pic>
    <xdr:clientData/>
  </xdr:twoCellAnchor>
  <xdr:twoCellAnchor>
    <xdr:from>
      <xdr:col>4</xdr:col>
      <xdr:colOff>17445</xdr:colOff>
      <xdr:row>64</xdr:row>
      <xdr:rowOff>14067</xdr:rowOff>
    </xdr:from>
    <xdr:to>
      <xdr:col>4</xdr:col>
      <xdr:colOff>1843289</xdr:colOff>
      <xdr:row>64</xdr:row>
      <xdr:rowOff>926989</xdr:rowOff>
    </xdr:to>
    <xdr:pic>
      <xdr:nvPicPr>
        <xdr:cNvPr id="108" name="Picture 107">
          <a:extLst>
            <a:ext uri="{FF2B5EF4-FFF2-40B4-BE49-F238E27FC236}">
              <a16:creationId xmlns:a16="http://schemas.microsoft.com/office/drawing/2014/main" id="{E775FD09-C171-2645-B2D1-152DF0A5792B}"/>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xdr:blipFill>
      <xdr:spPr>
        <a:xfrm>
          <a:off x="9834545" y="27204767"/>
          <a:ext cx="1825844" cy="912922"/>
        </a:xfrm>
        <a:prstGeom prst="rect">
          <a:avLst/>
        </a:prstGeom>
        <a:ln w="3175">
          <a:noFill/>
        </a:ln>
      </xdr:spPr>
    </xdr:pic>
    <xdr:clientData/>
  </xdr:twoCellAnchor>
  <xdr:twoCellAnchor>
    <xdr:from>
      <xdr:col>4</xdr:col>
      <xdr:colOff>17445</xdr:colOff>
      <xdr:row>54</xdr:row>
      <xdr:rowOff>14067</xdr:rowOff>
    </xdr:from>
    <xdr:to>
      <xdr:col>4</xdr:col>
      <xdr:colOff>1843289</xdr:colOff>
      <xdr:row>54</xdr:row>
      <xdr:rowOff>926989</xdr:rowOff>
    </xdr:to>
    <xdr:pic>
      <xdr:nvPicPr>
        <xdr:cNvPr id="109" name="Picture 108">
          <a:extLst>
            <a:ext uri="{FF2B5EF4-FFF2-40B4-BE49-F238E27FC236}">
              <a16:creationId xmlns:a16="http://schemas.microsoft.com/office/drawing/2014/main" id="{7F8B7B77-A2C7-A045-BD7D-0A93043E454F}"/>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xdr:blipFill>
      <xdr:spPr>
        <a:xfrm>
          <a:off x="9834545" y="9348567"/>
          <a:ext cx="1825844" cy="912922"/>
        </a:xfrm>
        <a:prstGeom prst="rect">
          <a:avLst/>
        </a:prstGeom>
        <a:ln w="3175">
          <a:noFill/>
        </a:ln>
      </xdr:spPr>
    </xdr:pic>
    <xdr:clientData/>
  </xdr:twoCellAnchor>
  <xdr:twoCellAnchor>
    <xdr:from>
      <xdr:col>4</xdr:col>
      <xdr:colOff>17445</xdr:colOff>
      <xdr:row>56</xdr:row>
      <xdr:rowOff>14067</xdr:rowOff>
    </xdr:from>
    <xdr:to>
      <xdr:col>4</xdr:col>
      <xdr:colOff>1843289</xdr:colOff>
      <xdr:row>56</xdr:row>
      <xdr:rowOff>926989</xdr:rowOff>
    </xdr:to>
    <xdr:pic>
      <xdr:nvPicPr>
        <xdr:cNvPr id="110" name="Picture 109">
          <a:extLst>
            <a:ext uri="{FF2B5EF4-FFF2-40B4-BE49-F238E27FC236}">
              <a16:creationId xmlns:a16="http://schemas.microsoft.com/office/drawing/2014/main" id="{A1515AF5-5AE5-8842-A847-1580D8E9E5D0}"/>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xdr:blipFill>
      <xdr:spPr>
        <a:xfrm>
          <a:off x="9834545" y="28144567"/>
          <a:ext cx="1825844" cy="912922"/>
        </a:xfrm>
        <a:prstGeom prst="rect">
          <a:avLst/>
        </a:prstGeom>
        <a:ln w="3175">
          <a:noFill/>
        </a:ln>
      </xdr:spPr>
    </xdr:pic>
    <xdr:clientData/>
  </xdr:twoCellAnchor>
  <xdr:twoCellAnchor>
    <xdr:from>
      <xdr:col>4</xdr:col>
      <xdr:colOff>17445</xdr:colOff>
      <xdr:row>57</xdr:row>
      <xdr:rowOff>14067</xdr:rowOff>
    </xdr:from>
    <xdr:to>
      <xdr:col>4</xdr:col>
      <xdr:colOff>1843289</xdr:colOff>
      <xdr:row>57</xdr:row>
      <xdr:rowOff>926989</xdr:rowOff>
    </xdr:to>
    <xdr:pic>
      <xdr:nvPicPr>
        <xdr:cNvPr id="111" name="Picture 110">
          <a:extLst>
            <a:ext uri="{FF2B5EF4-FFF2-40B4-BE49-F238E27FC236}">
              <a16:creationId xmlns:a16="http://schemas.microsoft.com/office/drawing/2014/main" id="{3B4F49FB-161C-6D49-A036-B32AF9554651}"/>
            </a:ext>
          </a:extLst>
        </xdr:cNvPr>
        <xdr:cNvPicPr>
          <a:picLocks noChangeAspect="1"/>
        </xdr:cNvPicPr>
      </xdr:nvPicPr>
      <xdr:blipFill>
        <a:blip xmlns:r="http://schemas.openxmlformats.org/officeDocument/2006/relationships" r:embed="rId34" cstate="print">
          <a:extLst>
            <a:ext uri="{28A0092B-C50C-407E-A947-70E740481C1C}">
              <a14:useLocalDpi xmlns:a14="http://schemas.microsoft.com/office/drawing/2010/main" val="0"/>
            </a:ext>
          </a:extLst>
        </a:blip>
        <a:srcRect/>
        <a:stretch/>
      </xdr:blipFill>
      <xdr:spPr>
        <a:xfrm>
          <a:off x="9834545" y="29084367"/>
          <a:ext cx="1825844" cy="912922"/>
        </a:xfrm>
        <a:prstGeom prst="rect">
          <a:avLst/>
        </a:prstGeom>
        <a:ln w="3175">
          <a:noFill/>
        </a:ln>
      </xdr:spPr>
    </xdr:pic>
    <xdr:clientData/>
  </xdr:twoCellAnchor>
  <xdr:twoCellAnchor>
    <xdr:from>
      <xdr:col>4</xdr:col>
      <xdr:colOff>17445</xdr:colOff>
      <xdr:row>58</xdr:row>
      <xdr:rowOff>14067</xdr:rowOff>
    </xdr:from>
    <xdr:to>
      <xdr:col>4</xdr:col>
      <xdr:colOff>1843289</xdr:colOff>
      <xdr:row>58</xdr:row>
      <xdr:rowOff>926989</xdr:rowOff>
    </xdr:to>
    <xdr:pic>
      <xdr:nvPicPr>
        <xdr:cNvPr id="112" name="Picture 111">
          <a:extLst>
            <a:ext uri="{FF2B5EF4-FFF2-40B4-BE49-F238E27FC236}">
              <a16:creationId xmlns:a16="http://schemas.microsoft.com/office/drawing/2014/main" id="{F9D8AB57-1C40-C14C-8793-723D2EB1B5EB}"/>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xdr:blipFill>
      <xdr:spPr>
        <a:xfrm>
          <a:off x="9834545" y="30024167"/>
          <a:ext cx="1825844" cy="912922"/>
        </a:xfrm>
        <a:prstGeom prst="rect">
          <a:avLst/>
        </a:prstGeom>
        <a:ln w="3175">
          <a:noFill/>
        </a:ln>
      </xdr:spPr>
    </xdr:pic>
    <xdr:clientData/>
  </xdr:twoCellAnchor>
  <xdr:twoCellAnchor>
    <xdr:from>
      <xdr:col>2</xdr:col>
      <xdr:colOff>12402</xdr:colOff>
      <xdr:row>41</xdr:row>
      <xdr:rowOff>12979</xdr:rowOff>
    </xdr:from>
    <xdr:to>
      <xdr:col>2</xdr:col>
      <xdr:colOff>926802</xdr:colOff>
      <xdr:row>41</xdr:row>
      <xdr:rowOff>927379</xdr:rowOff>
    </xdr:to>
    <xdr:pic>
      <xdr:nvPicPr>
        <xdr:cNvPr id="114" name="Picture 113">
          <a:extLst>
            <a:ext uri="{FF2B5EF4-FFF2-40B4-BE49-F238E27FC236}">
              <a16:creationId xmlns:a16="http://schemas.microsoft.com/office/drawing/2014/main" id="{524EEAA1-BB3B-6A47-8922-440F4D704806}"/>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xdr:blipFill>
      <xdr:spPr>
        <a:xfrm>
          <a:off x="5930602" y="30962879"/>
          <a:ext cx="914400" cy="914400"/>
        </a:xfrm>
        <a:prstGeom prst="rect">
          <a:avLst/>
        </a:prstGeom>
      </xdr:spPr>
    </xdr:pic>
    <xdr:clientData/>
  </xdr:twoCellAnchor>
  <xdr:twoCellAnchor>
    <xdr:from>
      <xdr:col>4</xdr:col>
      <xdr:colOff>17445</xdr:colOff>
      <xdr:row>41</xdr:row>
      <xdr:rowOff>14067</xdr:rowOff>
    </xdr:from>
    <xdr:to>
      <xdr:col>4</xdr:col>
      <xdr:colOff>1843289</xdr:colOff>
      <xdr:row>41</xdr:row>
      <xdr:rowOff>926989</xdr:rowOff>
    </xdr:to>
    <xdr:pic>
      <xdr:nvPicPr>
        <xdr:cNvPr id="115" name="Picture 114">
          <a:extLst>
            <a:ext uri="{FF2B5EF4-FFF2-40B4-BE49-F238E27FC236}">
              <a16:creationId xmlns:a16="http://schemas.microsoft.com/office/drawing/2014/main" id="{45BC0B15-0F9F-0B48-B4DC-AF8AC400EF9A}"/>
            </a:ext>
          </a:extLst>
        </xdr:cNvPr>
        <xdr:cNvPicPr>
          <a:picLocks noChangeAspect="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xdr:blipFill>
      <xdr:spPr>
        <a:xfrm>
          <a:off x="9834545" y="30963967"/>
          <a:ext cx="1825844" cy="912922"/>
        </a:xfrm>
        <a:prstGeom prst="rect">
          <a:avLst/>
        </a:prstGeom>
        <a:ln w="3175">
          <a:noFill/>
        </a:ln>
      </xdr:spPr>
    </xdr:pic>
    <xdr:clientData/>
  </xdr:twoCellAnchor>
  <xdr:twoCellAnchor>
    <xdr:from>
      <xdr:col>2</xdr:col>
      <xdr:colOff>12402</xdr:colOff>
      <xdr:row>65</xdr:row>
      <xdr:rowOff>12979</xdr:rowOff>
    </xdr:from>
    <xdr:to>
      <xdr:col>2</xdr:col>
      <xdr:colOff>926802</xdr:colOff>
      <xdr:row>65</xdr:row>
      <xdr:rowOff>927379</xdr:rowOff>
    </xdr:to>
    <xdr:pic>
      <xdr:nvPicPr>
        <xdr:cNvPr id="117" name="Picture 116">
          <a:extLst>
            <a:ext uri="{FF2B5EF4-FFF2-40B4-BE49-F238E27FC236}">
              <a16:creationId xmlns:a16="http://schemas.microsoft.com/office/drawing/2014/main" id="{63A22D23-3D6B-D042-AA43-ED751E64BE24}"/>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xdr:blipFill>
      <xdr:spPr>
        <a:xfrm>
          <a:off x="5930602" y="31902679"/>
          <a:ext cx="914400" cy="914400"/>
        </a:xfrm>
        <a:prstGeom prst="rect">
          <a:avLst/>
        </a:prstGeom>
      </xdr:spPr>
    </xdr:pic>
    <xdr:clientData/>
  </xdr:twoCellAnchor>
  <xdr:twoCellAnchor>
    <xdr:from>
      <xdr:col>2</xdr:col>
      <xdr:colOff>12402</xdr:colOff>
      <xdr:row>52</xdr:row>
      <xdr:rowOff>12979</xdr:rowOff>
    </xdr:from>
    <xdr:to>
      <xdr:col>2</xdr:col>
      <xdr:colOff>926802</xdr:colOff>
      <xdr:row>52</xdr:row>
      <xdr:rowOff>927379</xdr:rowOff>
    </xdr:to>
    <xdr:pic>
      <xdr:nvPicPr>
        <xdr:cNvPr id="118" name="Picture 117">
          <a:extLst>
            <a:ext uri="{FF2B5EF4-FFF2-40B4-BE49-F238E27FC236}">
              <a16:creationId xmlns:a16="http://schemas.microsoft.com/office/drawing/2014/main" id="{895504CA-3109-6142-8167-F86C273AE655}"/>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xdr:blipFill>
      <xdr:spPr>
        <a:xfrm>
          <a:off x="5930602" y="32842479"/>
          <a:ext cx="914400" cy="914400"/>
        </a:xfrm>
        <a:prstGeom prst="rect">
          <a:avLst/>
        </a:prstGeom>
      </xdr:spPr>
    </xdr:pic>
    <xdr:clientData/>
  </xdr:twoCellAnchor>
  <xdr:twoCellAnchor>
    <xdr:from>
      <xdr:col>2</xdr:col>
      <xdr:colOff>12402</xdr:colOff>
      <xdr:row>66</xdr:row>
      <xdr:rowOff>12979</xdr:rowOff>
    </xdr:from>
    <xdr:to>
      <xdr:col>2</xdr:col>
      <xdr:colOff>926802</xdr:colOff>
      <xdr:row>66</xdr:row>
      <xdr:rowOff>927379</xdr:rowOff>
    </xdr:to>
    <xdr:pic>
      <xdr:nvPicPr>
        <xdr:cNvPr id="119" name="Picture 118">
          <a:extLst>
            <a:ext uri="{FF2B5EF4-FFF2-40B4-BE49-F238E27FC236}">
              <a16:creationId xmlns:a16="http://schemas.microsoft.com/office/drawing/2014/main" id="{EFF7CD3F-51C3-DE4C-833C-EC27952B221C}"/>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xdr:blipFill>
      <xdr:spPr>
        <a:xfrm>
          <a:off x="5930602" y="33782279"/>
          <a:ext cx="914400" cy="914400"/>
        </a:xfrm>
        <a:prstGeom prst="rect">
          <a:avLst/>
        </a:prstGeom>
      </xdr:spPr>
    </xdr:pic>
    <xdr:clientData/>
  </xdr:twoCellAnchor>
  <xdr:twoCellAnchor>
    <xdr:from>
      <xdr:col>2</xdr:col>
      <xdr:colOff>12402</xdr:colOff>
      <xdr:row>67</xdr:row>
      <xdr:rowOff>12979</xdr:rowOff>
    </xdr:from>
    <xdr:to>
      <xdr:col>2</xdr:col>
      <xdr:colOff>926802</xdr:colOff>
      <xdr:row>67</xdr:row>
      <xdr:rowOff>927379</xdr:rowOff>
    </xdr:to>
    <xdr:pic>
      <xdr:nvPicPr>
        <xdr:cNvPr id="120" name="Picture 119">
          <a:extLst>
            <a:ext uri="{FF2B5EF4-FFF2-40B4-BE49-F238E27FC236}">
              <a16:creationId xmlns:a16="http://schemas.microsoft.com/office/drawing/2014/main" id="{1E7E60CA-D5D7-E349-A856-E8764F218AF7}"/>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xdr:blipFill>
      <xdr:spPr>
        <a:xfrm>
          <a:off x="5930602" y="34722079"/>
          <a:ext cx="914400" cy="914400"/>
        </a:xfrm>
        <a:prstGeom prst="rect">
          <a:avLst/>
        </a:prstGeom>
      </xdr:spPr>
    </xdr:pic>
    <xdr:clientData/>
  </xdr:twoCellAnchor>
  <xdr:twoCellAnchor>
    <xdr:from>
      <xdr:col>4</xdr:col>
      <xdr:colOff>17445</xdr:colOff>
      <xdr:row>65</xdr:row>
      <xdr:rowOff>14067</xdr:rowOff>
    </xdr:from>
    <xdr:to>
      <xdr:col>4</xdr:col>
      <xdr:colOff>1843289</xdr:colOff>
      <xdr:row>65</xdr:row>
      <xdr:rowOff>926989</xdr:rowOff>
    </xdr:to>
    <xdr:pic>
      <xdr:nvPicPr>
        <xdr:cNvPr id="121" name="Picture 120">
          <a:extLst>
            <a:ext uri="{FF2B5EF4-FFF2-40B4-BE49-F238E27FC236}">
              <a16:creationId xmlns:a16="http://schemas.microsoft.com/office/drawing/2014/main" id="{58F820DD-6030-884A-B1B1-24F0347AA53E}"/>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xdr:blipFill>
      <xdr:spPr>
        <a:xfrm>
          <a:off x="9834545" y="31903767"/>
          <a:ext cx="1825844" cy="912922"/>
        </a:xfrm>
        <a:prstGeom prst="rect">
          <a:avLst/>
        </a:prstGeom>
        <a:ln w="3175">
          <a:noFill/>
        </a:ln>
      </xdr:spPr>
    </xdr:pic>
    <xdr:clientData/>
  </xdr:twoCellAnchor>
  <xdr:twoCellAnchor>
    <xdr:from>
      <xdr:col>4</xdr:col>
      <xdr:colOff>17445</xdr:colOff>
      <xdr:row>52</xdr:row>
      <xdr:rowOff>14067</xdr:rowOff>
    </xdr:from>
    <xdr:to>
      <xdr:col>4</xdr:col>
      <xdr:colOff>1843289</xdr:colOff>
      <xdr:row>52</xdr:row>
      <xdr:rowOff>926989</xdr:rowOff>
    </xdr:to>
    <xdr:pic>
      <xdr:nvPicPr>
        <xdr:cNvPr id="122" name="Picture 121">
          <a:extLst>
            <a:ext uri="{FF2B5EF4-FFF2-40B4-BE49-F238E27FC236}">
              <a16:creationId xmlns:a16="http://schemas.microsoft.com/office/drawing/2014/main" id="{754EB6E3-ECED-3347-8228-2DF02A14EB84}"/>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xdr:blipFill>
      <xdr:spPr>
        <a:xfrm>
          <a:off x="9834545" y="32843567"/>
          <a:ext cx="1825844" cy="912922"/>
        </a:xfrm>
        <a:prstGeom prst="rect">
          <a:avLst/>
        </a:prstGeom>
        <a:ln w="3175">
          <a:noFill/>
        </a:ln>
      </xdr:spPr>
    </xdr:pic>
    <xdr:clientData/>
  </xdr:twoCellAnchor>
  <xdr:twoCellAnchor>
    <xdr:from>
      <xdr:col>4</xdr:col>
      <xdr:colOff>17445</xdr:colOff>
      <xdr:row>66</xdr:row>
      <xdr:rowOff>14067</xdr:rowOff>
    </xdr:from>
    <xdr:to>
      <xdr:col>4</xdr:col>
      <xdr:colOff>1843289</xdr:colOff>
      <xdr:row>66</xdr:row>
      <xdr:rowOff>926989</xdr:rowOff>
    </xdr:to>
    <xdr:pic>
      <xdr:nvPicPr>
        <xdr:cNvPr id="123" name="Picture 122">
          <a:extLst>
            <a:ext uri="{FF2B5EF4-FFF2-40B4-BE49-F238E27FC236}">
              <a16:creationId xmlns:a16="http://schemas.microsoft.com/office/drawing/2014/main" id="{E913B4FE-C656-2641-B4CD-824BAFBCA3AE}"/>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xdr:blipFill>
      <xdr:spPr>
        <a:xfrm>
          <a:off x="9834545" y="33783367"/>
          <a:ext cx="1825844" cy="912922"/>
        </a:xfrm>
        <a:prstGeom prst="rect">
          <a:avLst/>
        </a:prstGeom>
        <a:ln w="3175">
          <a:noFill/>
        </a:ln>
      </xdr:spPr>
    </xdr:pic>
    <xdr:clientData/>
  </xdr:twoCellAnchor>
  <xdr:twoCellAnchor>
    <xdr:from>
      <xdr:col>4</xdr:col>
      <xdr:colOff>17445</xdr:colOff>
      <xdr:row>67</xdr:row>
      <xdr:rowOff>14067</xdr:rowOff>
    </xdr:from>
    <xdr:to>
      <xdr:col>4</xdr:col>
      <xdr:colOff>1843289</xdr:colOff>
      <xdr:row>67</xdr:row>
      <xdr:rowOff>926989</xdr:rowOff>
    </xdr:to>
    <xdr:pic>
      <xdr:nvPicPr>
        <xdr:cNvPr id="124" name="Picture 123">
          <a:extLst>
            <a:ext uri="{FF2B5EF4-FFF2-40B4-BE49-F238E27FC236}">
              <a16:creationId xmlns:a16="http://schemas.microsoft.com/office/drawing/2014/main" id="{4A89B3DA-9635-F540-816F-5474C72CCA87}"/>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xdr:blipFill>
      <xdr:spPr>
        <a:xfrm>
          <a:off x="9834545" y="34723167"/>
          <a:ext cx="1825844" cy="912922"/>
        </a:xfrm>
        <a:prstGeom prst="rect">
          <a:avLst/>
        </a:prstGeom>
        <a:ln w="3175">
          <a:noFill/>
        </a:ln>
      </xdr:spPr>
    </xdr:pic>
    <xdr:clientData/>
  </xdr:twoCellAnchor>
  <xdr:twoCellAnchor>
    <xdr:from>
      <xdr:col>2</xdr:col>
      <xdr:colOff>12402</xdr:colOff>
      <xdr:row>43</xdr:row>
      <xdr:rowOff>12979</xdr:rowOff>
    </xdr:from>
    <xdr:to>
      <xdr:col>2</xdr:col>
      <xdr:colOff>926802</xdr:colOff>
      <xdr:row>43</xdr:row>
      <xdr:rowOff>927379</xdr:rowOff>
    </xdr:to>
    <xdr:pic>
      <xdr:nvPicPr>
        <xdr:cNvPr id="125" name="Picture 124">
          <a:extLst>
            <a:ext uri="{FF2B5EF4-FFF2-40B4-BE49-F238E27FC236}">
              <a16:creationId xmlns:a16="http://schemas.microsoft.com/office/drawing/2014/main" id="{77861DA5-170D-0240-9C27-B45EE93C3DCF}"/>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xdr:blipFill>
      <xdr:spPr>
        <a:xfrm>
          <a:off x="5930602" y="36601679"/>
          <a:ext cx="914400" cy="914400"/>
        </a:xfrm>
        <a:prstGeom prst="rect">
          <a:avLst/>
        </a:prstGeom>
      </xdr:spPr>
    </xdr:pic>
    <xdr:clientData/>
  </xdr:twoCellAnchor>
  <xdr:twoCellAnchor>
    <xdr:from>
      <xdr:col>2</xdr:col>
      <xdr:colOff>12402</xdr:colOff>
      <xdr:row>44</xdr:row>
      <xdr:rowOff>12979</xdr:rowOff>
    </xdr:from>
    <xdr:to>
      <xdr:col>2</xdr:col>
      <xdr:colOff>926802</xdr:colOff>
      <xdr:row>44</xdr:row>
      <xdr:rowOff>927379</xdr:rowOff>
    </xdr:to>
    <xdr:pic>
      <xdr:nvPicPr>
        <xdr:cNvPr id="126" name="Picture 125">
          <a:extLst>
            <a:ext uri="{FF2B5EF4-FFF2-40B4-BE49-F238E27FC236}">
              <a16:creationId xmlns:a16="http://schemas.microsoft.com/office/drawing/2014/main" id="{E30B9175-4851-2B47-9EA9-6BB5CB1DCD8E}"/>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xdr:blipFill>
      <xdr:spPr>
        <a:xfrm>
          <a:off x="5930602" y="37541479"/>
          <a:ext cx="914400" cy="914400"/>
        </a:xfrm>
        <a:prstGeom prst="rect">
          <a:avLst/>
        </a:prstGeom>
      </xdr:spPr>
    </xdr:pic>
    <xdr:clientData/>
  </xdr:twoCellAnchor>
  <xdr:twoCellAnchor>
    <xdr:from>
      <xdr:col>2</xdr:col>
      <xdr:colOff>12402</xdr:colOff>
      <xdr:row>45</xdr:row>
      <xdr:rowOff>12979</xdr:rowOff>
    </xdr:from>
    <xdr:to>
      <xdr:col>2</xdr:col>
      <xdr:colOff>926802</xdr:colOff>
      <xdr:row>45</xdr:row>
      <xdr:rowOff>927379</xdr:rowOff>
    </xdr:to>
    <xdr:pic>
      <xdr:nvPicPr>
        <xdr:cNvPr id="127" name="Picture 126">
          <a:extLst>
            <a:ext uri="{FF2B5EF4-FFF2-40B4-BE49-F238E27FC236}">
              <a16:creationId xmlns:a16="http://schemas.microsoft.com/office/drawing/2014/main" id="{42E9A69D-30AF-4F44-9ABF-DC02090D7950}"/>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xdr:blipFill>
      <xdr:spPr>
        <a:xfrm>
          <a:off x="5930602" y="38481279"/>
          <a:ext cx="914400" cy="914400"/>
        </a:xfrm>
        <a:prstGeom prst="rect">
          <a:avLst/>
        </a:prstGeom>
      </xdr:spPr>
    </xdr:pic>
    <xdr:clientData/>
  </xdr:twoCellAnchor>
  <xdr:twoCellAnchor>
    <xdr:from>
      <xdr:col>2</xdr:col>
      <xdr:colOff>12402</xdr:colOff>
      <xdr:row>46</xdr:row>
      <xdr:rowOff>12979</xdr:rowOff>
    </xdr:from>
    <xdr:to>
      <xdr:col>2</xdr:col>
      <xdr:colOff>926802</xdr:colOff>
      <xdr:row>46</xdr:row>
      <xdr:rowOff>927379</xdr:rowOff>
    </xdr:to>
    <xdr:pic>
      <xdr:nvPicPr>
        <xdr:cNvPr id="128" name="Picture 127">
          <a:extLst>
            <a:ext uri="{FF2B5EF4-FFF2-40B4-BE49-F238E27FC236}">
              <a16:creationId xmlns:a16="http://schemas.microsoft.com/office/drawing/2014/main" id="{29D20569-0FBD-D74B-B430-D2CDDE0015AB}"/>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a:xfrm>
          <a:off x="5930602" y="39421079"/>
          <a:ext cx="914400" cy="914400"/>
        </a:xfrm>
        <a:prstGeom prst="rect">
          <a:avLst/>
        </a:prstGeom>
      </xdr:spPr>
    </xdr:pic>
    <xdr:clientData/>
  </xdr:twoCellAnchor>
  <xdr:twoCellAnchor>
    <xdr:from>
      <xdr:col>2</xdr:col>
      <xdr:colOff>12402</xdr:colOff>
      <xdr:row>47</xdr:row>
      <xdr:rowOff>12979</xdr:rowOff>
    </xdr:from>
    <xdr:to>
      <xdr:col>2</xdr:col>
      <xdr:colOff>926802</xdr:colOff>
      <xdr:row>47</xdr:row>
      <xdr:rowOff>927379</xdr:rowOff>
    </xdr:to>
    <xdr:pic>
      <xdr:nvPicPr>
        <xdr:cNvPr id="129" name="Picture 128">
          <a:extLst>
            <a:ext uri="{FF2B5EF4-FFF2-40B4-BE49-F238E27FC236}">
              <a16:creationId xmlns:a16="http://schemas.microsoft.com/office/drawing/2014/main" id="{06F17CB6-893C-D046-B57A-189EAC753C71}"/>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xdr:blipFill>
      <xdr:spPr>
        <a:xfrm>
          <a:off x="5930602" y="40360879"/>
          <a:ext cx="914400" cy="914400"/>
        </a:xfrm>
        <a:prstGeom prst="rect">
          <a:avLst/>
        </a:prstGeom>
      </xdr:spPr>
    </xdr:pic>
    <xdr:clientData/>
  </xdr:twoCellAnchor>
  <xdr:twoCellAnchor>
    <xdr:from>
      <xdr:col>2</xdr:col>
      <xdr:colOff>12402</xdr:colOff>
      <xdr:row>36</xdr:row>
      <xdr:rowOff>12979</xdr:rowOff>
    </xdr:from>
    <xdr:to>
      <xdr:col>2</xdr:col>
      <xdr:colOff>926802</xdr:colOff>
      <xdr:row>36</xdr:row>
      <xdr:rowOff>927379</xdr:rowOff>
    </xdr:to>
    <xdr:pic>
      <xdr:nvPicPr>
        <xdr:cNvPr id="130" name="Picture 129">
          <a:extLst>
            <a:ext uri="{FF2B5EF4-FFF2-40B4-BE49-F238E27FC236}">
              <a16:creationId xmlns:a16="http://schemas.microsoft.com/office/drawing/2014/main" id="{C17366A6-1D74-AB44-AFCD-FD90A307F321}"/>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xdr:blipFill>
      <xdr:spPr>
        <a:xfrm>
          <a:off x="5930602" y="14046479"/>
          <a:ext cx="914400" cy="914400"/>
        </a:xfrm>
        <a:prstGeom prst="rect">
          <a:avLst/>
        </a:prstGeom>
      </xdr:spPr>
    </xdr:pic>
    <xdr:clientData/>
  </xdr:twoCellAnchor>
  <xdr:twoCellAnchor>
    <xdr:from>
      <xdr:col>4</xdr:col>
      <xdr:colOff>17445</xdr:colOff>
      <xdr:row>43</xdr:row>
      <xdr:rowOff>14067</xdr:rowOff>
    </xdr:from>
    <xdr:to>
      <xdr:col>4</xdr:col>
      <xdr:colOff>1843289</xdr:colOff>
      <xdr:row>43</xdr:row>
      <xdr:rowOff>926989</xdr:rowOff>
    </xdr:to>
    <xdr:pic>
      <xdr:nvPicPr>
        <xdr:cNvPr id="131" name="Picture 130">
          <a:extLst>
            <a:ext uri="{FF2B5EF4-FFF2-40B4-BE49-F238E27FC236}">
              <a16:creationId xmlns:a16="http://schemas.microsoft.com/office/drawing/2014/main" id="{225A9FD4-1E6C-4D43-BF58-26BE4F36B162}"/>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9834545" y="36602767"/>
          <a:ext cx="1825844" cy="912922"/>
        </a:xfrm>
        <a:prstGeom prst="rect">
          <a:avLst/>
        </a:prstGeom>
        <a:ln w="3175">
          <a:noFill/>
        </a:ln>
      </xdr:spPr>
    </xdr:pic>
    <xdr:clientData/>
  </xdr:twoCellAnchor>
  <xdr:twoCellAnchor>
    <xdr:from>
      <xdr:col>4</xdr:col>
      <xdr:colOff>17445</xdr:colOff>
      <xdr:row>44</xdr:row>
      <xdr:rowOff>14067</xdr:rowOff>
    </xdr:from>
    <xdr:to>
      <xdr:col>4</xdr:col>
      <xdr:colOff>1843289</xdr:colOff>
      <xdr:row>44</xdr:row>
      <xdr:rowOff>926989</xdr:rowOff>
    </xdr:to>
    <xdr:pic>
      <xdr:nvPicPr>
        <xdr:cNvPr id="132" name="Picture 131">
          <a:extLst>
            <a:ext uri="{FF2B5EF4-FFF2-40B4-BE49-F238E27FC236}">
              <a16:creationId xmlns:a16="http://schemas.microsoft.com/office/drawing/2014/main" id="{CCF580C3-94A0-D247-B6A5-EF9192705086}"/>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a:xfrm>
          <a:off x="9834545" y="37542567"/>
          <a:ext cx="1825844" cy="912922"/>
        </a:xfrm>
        <a:prstGeom prst="rect">
          <a:avLst/>
        </a:prstGeom>
        <a:ln w="3175">
          <a:noFill/>
        </a:ln>
      </xdr:spPr>
    </xdr:pic>
    <xdr:clientData/>
  </xdr:twoCellAnchor>
  <xdr:twoCellAnchor>
    <xdr:from>
      <xdr:col>4</xdr:col>
      <xdr:colOff>17445</xdr:colOff>
      <xdr:row>45</xdr:row>
      <xdr:rowOff>14067</xdr:rowOff>
    </xdr:from>
    <xdr:to>
      <xdr:col>4</xdr:col>
      <xdr:colOff>1843289</xdr:colOff>
      <xdr:row>45</xdr:row>
      <xdr:rowOff>926989</xdr:rowOff>
    </xdr:to>
    <xdr:pic>
      <xdr:nvPicPr>
        <xdr:cNvPr id="133" name="Picture 132">
          <a:extLst>
            <a:ext uri="{FF2B5EF4-FFF2-40B4-BE49-F238E27FC236}">
              <a16:creationId xmlns:a16="http://schemas.microsoft.com/office/drawing/2014/main" id="{E737AE93-A944-3B4D-B2D3-4D654E23AD3A}"/>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xdr:blipFill>
      <xdr:spPr>
        <a:xfrm>
          <a:off x="9834545" y="38482367"/>
          <a:ext cx="1825844" cy="912922"/>
        </a:xfrm>
        <a:prstGeom prst="rect">
          <a:avLst/>
        </a:prstGeom>
        <a:ln w="3175">
          <a:noFill/>
        </a:ln>
      </xdr:spPr>
    </xdr:pic>
    <xdr:clientData/>
  </xdr:twoCellAnchor>
  <xdr:twoCellAnchor>
    <xdr:from>
      <xdr:col>4</xdr:col>
      <xdr:colOff>17445</xdr:colOff>
      <xdr:row>46</xdr:row>
      <xdr:rowOff>14067</xdr:rowOff>
    </xdr:from>
    <xdr:to>
      <xdr:col>4</xdr:col>
      <xdr:colOff>1843289</xdr:colOff>
      <xdr:row>46</xdr:row>
      <xdr:rowOff>926989</xdr:rowOff>
    </xdr:to>
    <xdr:pic>
      <xdr:nvPicPr>
        <xdr:cNvPr id="134" name="Picture 133">
          <a:extLst>
            <a:ext uri="{FF2B5EF4-FFF2-40B4-BE49-F238E27FC236}">
              <a16:creationId xmlns:a16="http://schemas.microsoft.com/office/drawing/2014/main" id="{9B5768A6-29EA-DA48-8AA0-B951B40BE7B8}"/>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xdr:blipFill>
      <xdr:spPr>
        <a:xfrm>
          <a:off x="9834545" y="39422167"/>
          <a:ext cx="1825844" cy="912922"/>
        </a:xfrm>
        <a:prstGeom prst="rect">
          <a:avLst/>
        </a:prstGeom>
        <a:ln w="3175">
          <a:noFill/>
        </a:ln>
      </xdr:spPr>
    </xdr:pic>
    <xdr:clientData/>
  </xdr:twoCellAnchor>
  <xdr:twoCellAnchor>
    <xdr:from>
      <xdr:col>4</xdr:col>
      <xdr:colOff>17445</xdr:colOff>
      <xdr:row>47</xdr:row>
      <xdr:rowOff>14067</xdr:rowOff>
    </xdr:from>
    <xdr:to>
      <xdr:col>4</xdr:col>
      <xdr:colOff>1843289</xdr:colOff>
      <xdr:row>47</xdr:row>
      <xdr:rowOff>926989</xdr:rowOff>
    </xdr:to>
    <xdr:pic>
      <xdr:nvPicPr>
        <xdr:cNvPr id="135" name="Picture 134">
          <a:extLst>
            <a:ext uri="{FF2B5EF4-FFF2-40B4-BE49-F238E27FC236}">
              <a16:creationId xmlns:a16="http://schemas.microsoft.com/office/drawing/2014/main" id="{C880FC92-D1C6-0145-9328-09679E5E0DE3}"/>
            </a:ext>
          </a:extLst>
        </xdr:cNvPr>
        <xdr:cNvPicPr>
          <a:picLocks noChangeAspect="1"/>
        </xdr:cNvPicPr>
      </xdr:nvPicPr>
      <xdr:blipFill>
        <a:blip xmlns:r="http://schemas.openxmlformats.org/officeDocument/2006/relationships" r:embed="rId56" cstate="print">
          <a:extLst>
            <a:ext uri="{28A0092B-C50C-407E-A947-70E740481C1C}">
              <a14:useLocalDpi xmlns:a14="http://schemas.microsoft.com/office/drawing/2010/main" val="0"/>
            </a:ext>
          </a:extLst>
        </a:blip>
        <a:srcRect/>
        <a:stretch/>
      </xdr:blipFill>
      <xdr:spPr>
        <a:xfrm>
          <a:off x="9834545" y="40361967"/>
          <a:ext cx="1825844" cy="912922"/>
        </a:xfrm>
        <a:prstGeom prst="rect">
          <a:avLst/>
        </a:prstGeom>
        <a:ln w="3175">
          <a:noFill/>
        </a:ln>
      </xdr:spPr>
    </xdr:pic>
    <xdr:clientData/>
  </xdr:twoCellAnchor>
  <xdr:twoCellAnchor>
    <xdr:from>
      <xdr:col>4</xdr:col>
      <xdr:colOff>17445</xdr:colOff>
      <xdr:row>36</xdr:row>
      <xdr:rowOff>14067</xdr:rowOff>
    </xdr:from>
    <xdr:to>
      <xdr:col>4</xdr:col>
      <xdr:colOff>1843289</xdr:colOff>
      <xdr:row>36</xdr:row>
      <xdr:rowOff>926989</xdr:rowOff>
    </xdr:to>
    <xdr:pic>
      <xdr:nvPicPr>
        <xdr:cNvPr id="136" name="Picture 135">
          <a:extLst>
            <a:ext uri="{FF2B5EF4-FFF2-40B4-BE49-F238E27FC236}">
              <a16:creationId xmlns:a16="http://schemas.microsoft.com/office/drawing/2014/main" id="{994F9C93-7A92-8D4B-9D91-87B5FCD1F27B}"/>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xdr:blipFill>
      <xdr:spPr>
        <a:xfrm>
          <a:off x="9834545" y="14047567"/>
          <a:ext cx="1825844" cy="912922"/>
        </a:xfrm>
        <a:prstGeom prst="rect">
          <a:avLst/>
        </a:prstGeom>
        <a:ln w="3175">
          <a:noFill/>
        </a:ln>
      </xdr:spPr>
    </xdr:pic>
    <xdr:clientData/>
  </xdr:twoCellAnchor>
  <xdr:twoCellAnchor>
    <xdr:from>
      <xdr:col>2</xdr:col>
      <xdr:colOff>12402</xdr:colOff>
      <xdr:row>69</xdr:row>
      <xdr:rowOff>12979</xdr:rowOff>
    </xdr:from>
    <xdr:to>
      <xdr:col>2</xdr:col>
      <xdr:colOff>926802</xdr:colOff>
      <xdr:row>69</xdr:row>
      <xdr:rowOff>927379</xdr:rowOff>
    </xdr:to>
    <xdr:pic>
      <xdr:nvPicPr>
        <xdr:cNvPr id="139" name="Picture 138">
          <a:extLst>
            <a:ext uri="{FF2B5EF4-FFF2-40B4-BE49-F238E27FC236}">
              <a16:creationId xmlns:a16="http://schemas.microsoft.com/office/drawing/2014/main" id="{80C14140-8718-AF40-80AE-DE7E7566CB56}"/>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2</xdr:col>
      <xdr:colOff>12402</xdr:colOff>
      <xdr:row>70</xdr:row>
      <xdr:rowOff>12979</xdr:rowOff>
    </xdr:from>
    <xdr:to>
      <xdr:col>2</xdr:col>
      <xdr:colOff>926802</xdr:colOff>
      <xdr:row>70</xdr:row>
      <xdr:rowOff>927379</xdr:rowOff>
    </xdr:to>
    <xdr:pic>
      <xdr:nvPicPr>
        <xdr:cNvPr id="140" name="Picture 139">
          <a:extLst>
            <a:ext uri="{FF2B5EF4-FFF2-40B4-BE49-F238E27FC236}">
              <a16:creationId xmlns:a16="http://schemas.microsoft.com/office/drawing/2014/main" id="{CAD08C45-4CB7-D940-A161-69A2B1877991}"/>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xdr:blipFill>
      <xdr:spPr>
        <a:xfrm>
          <a:off x="5930602" y="4648479"/>
          <a:ext cx="914400" cy="914400"/>
        </a:xfrm>
        <a:prstGeom prst="rect">
          <a:avLst/>
        </a:prstGeom>
      </xdr:spPr>
    </xdr:pic>
    <xdr:clientData/>
  </xdr:twoCellAnchor>
  <xdr:twoCellAnchor>
    <xdr:from>
      <xdr:col>2</xdr:col>
      <xdr:colOff>12402</xdr:colOff>
      <xdr:row>71</xdr:row>
      <xdr:rowOff>12979</xdr:rowOff>
    </xdr:from>
    <xdr:to>
      <xdr:col>2</xdr:col>
      <xdr:colOff>926802</xdr:colOff>
      <xdr:row>71</xdr:row>
      <xdr:rowOff>927379</xdr:rowOff>
    </xdr:to>
    <xdr:pic>
      <xdr:nvPicPr>
        <xdr:cNvPr id="141" name="Picture 140">
          <a:extLst>
            <a:ext uri="{FF2B5EF4-FFF2-40B4-BE49-F238E27FC236}">
              <a16:creationId xmlns:a16="http://schemas.microsoft.com/office/drawing/2014/main" id="{CA75B22E-F09F-2441-B437-A37B4FB15BD3}"/>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xdr:blipFill>
      <xdr:spPr>
        <a:xfrm>
          <a:off x="5930602" y="5588279"/>
          <a:ext cx="914400" cy="914400"/>
        </a:xfrm>
        <a:prstGeom prst="rect">
          <a:avLst/>
        </a:prstGeom>
      </xdr:spPr>
    </xdr:pic>
    <xdr:clientData/>
  </xdr:twoCellAnchor>
  <xdr:twoCellAnchor>
    <xdr:from>
      <xdr:col>4</xdr:col>
      <xdr:colOff>17445</xdr:colOff>
      <xdr:row>69</xdr:row>
      <xdr:rowOff>14067</xdr:rowOff>
    </xdr:from>
    <xdr:to>
      <xdr:col>4</xdr:col>
      <xdr:colOff>1843289</xdr:colOff>
      <xdr:row>69</xdr:row>
      <xdr:rowOff>926989</xdr:rowOff>
    </xdr:to>
    <xdr:pic>
      <xdr:nvPicPr>
        <xdr:cNvPr id="142" name="Picture 141">
          <a:extLst>
            <a:ext uri="{FF2B5EF4-FFF2-40B4-BE49-F238E27FC236}">
              <a16:creationId xmlns:a16="http://schemas.microsoft.com/office/drawing/2014/main" id="{F2C4585F-11F8-E747-86EA-90F8881A07E9}"/>
            </a:ext>
          </a:extLst>
        </xdr:cNvPr>
        <xdr:cNvPicPr>
          <a:picLocks noChangeAspect="1"/>
        </xdr:cNvPicPr>
      </xdr:nvPicPr>
      <xdr:blipFill>
        <a:blip xmlns:r="http://schemas.openxmlformats.org/officeDocument/2006/relationships" r:embed="rId61" cstate="print">
          <a:extLst>
            <a:ext uri="{28A0092B-C50C-407E-A947-70E740481C1C}">
              <a14:useLocalDpi xmlns:a14="http://schemas.microsoft.com/office/drawing/2010/main" val="0"/>
            </a:ext>
          </a:extLst>
        </a:blip>
        <a:srcRect/>
        <a:stretch/>
      </xdr:blipFill>
      <xdr:spPr>
        <a:xfrm>
          <a:off x="9834545" y="3709767"/>
          <a:ext cx="1825844" cy="912922"/>
        </a:xfrm>
        <a:prstGeom prst="rect">
          <a:avLst/>
        </a:prstGeom>
        <a:ln w="3175">
          <a:noFill/>
        </a:ln>
      </xdr:spPr>
    </xdr:pic>
    <xdr:clientData/>
  </xdr:twoCellAnchor>
  <xdr:twoCellAnchor>
    <xdr:from>
      <xdr:col>4</xdr:col>
      <xdr:colOff>17445</xdr:colOff>
      <xdr:row>70</xdr:row>
      <xdr:rowOff>14067</xdr:rowOff>
    </xdr:from>
    <xdr:to>
      <xdr:col>4</xdr:col>
      <xdr:colOff>1843289</xdr:colOff>
      <xdr:row>70</xdr:row>
      <xdr:rowOff>926989</xdr:rowOff>
    </xdr:to>
    <xdr:pic>
      <xdr:nvPicPr>
        <xdr:cNvPr id="143" name="Picture 142">
          <a:extLst>
            <a:ext uri="{FF2B5EF4-FFF2-40B4-BE49-F238E27FC236}">
              <a16:creationId xmlns:a16="http://schemas.microsoft.com/office/drawing/2014/main" id="{829192F8-4A74-384E-A320-DF8821E3E538}"/>
            </a:ext>
          </a:extLst>
        </xdr:cNvPr>
        <xdr:cNvPicPr>
          <a:picLocks noChangeAspect="1"/>
        </xdr:cNvPicPr>
      </xdr:nvPicPr>
      <xdr:blipFill>
        <a:blip xmlns:r="http://schemas.openxmlformats.org/officeDocument/2006/relationships" r:embed="rId62" cstate="print">
          <a:extLst>
            <a:ext uri="{28A0092B-C50C-407E-A947-70E740481C1C}">
              <a14:useLocalDpi xmlns:a14="http://schemas.microsoft.com/office/drawing/2010/main" val="0"/>
            </a:ext>
          </a:extLst>
        </a:blip>
        <a:srcRect/>
        <a:stretch/>
      </xdr:blipFill>
      <xdr:spPr>
        <a:xfrm>
          <a:off x="9834545" y="4649567"/>
          <a:ext cx="1825844" cy="912922"/>
        </a:xfrm>
        <a:prstGeom prst="rect">
          <a:avLst/>
        </a:prstGeom>
        <a:ln w="3175">
          <a:noFill/>
        </a:ln>
      </xdr:spPr>
    </xdr:pic>
    <xdr:clientData/>
  </xdr:twoCellAnchor>
  <xdr:twoCellAnchor>
    <xdr:from>
      <xdr:col>4</xdr:col>
      <xdr:colOff>17445</xdr:colOff>
      <xdr:row>71</xdr:row>
      <xdr:rowOff>14067</xdr:rowOff>
    </xdr:from>
    <xdr:to>
      <xdr:col>4</xdr:col>
      <xdr:colOff>1843289</xdr:colOff>
      <xdr:row>71</xdr:row>
      <xdr:rowOff>926989</xdr:rowOff>
    </xdr:to>
    <xdr:pic>
      <xdr:nvPicPr>
        <xdr:cNvPr id="144" name="Picture 143">
          <a:extLst>
            <a:ext uri="{FF2B5EF4-FFF2-40B4-BE49-F238E27FC236}">
              <a16:creationId xmlns:a16="http://schemas.microsoft.com/office/drawing/2014/main" id="{B4836FA6-C89E-8545-A670-B2FB0F963F5E}"/>
            </a:ext>
          </a:extLst>
        </xdr:cNvPr>
        <xdr:cNvPicPr>
          <a:picLocks noChangeAspect="1"/>
        </xdr:cNvPicPr>
      </xdr:nvPicPr>
      <xdr:blipFill>
        <a:blip xmlns:r="http://schemas.openxmlformats.org/officeDocument/2006/relationships" r:embed="rId63" cstate="print">
          <a:extLst>
            <a:ext uri="{28A0092B-C50C-407E-A947-70E740481C1C}">
              <a14:useLocalDpi xmlns:a14="http://schemas.microsoft.com/office/drawing/2010/main" val="0"/>
            </a:ext>
          </a:extLst>
        </a:blip>
        <a:srcRect/>
        <a:stretch/>
      </xdr:blipFill>
      <xdr:spPr>
        <a:xfrm>
          <a:off x="9834545" y="5589367"/>
          <a:ext cx="1825844" cy="912922"/>
        </a:xfrm>
        <a:prstGeom prst="rect">
          <a:avLst/>
        </a:prstGeom>
        <a:ln w="3175">
          <a:noFill/>
        </a:ln>
      </xdr:spPr>
    </xdr:pic>
    <xdr:clientData/>
  </xdr:twoCellAnchor>
  <xdr:twoCellAnchor>
    <xdr:from>
      <xdr:col>2</xdr:col>
      <xdr:colOff>12402</xdr:colOff>
      <xdr:row>32</xdr:row>
      <xdr:rowOff>12979</xdr:rowOff>
    </xdr:from>
    <xdr:to>
      <xdr:col>2</xdr:col>
      <xdr:colOff>926802</xdr:colOff>
      <xdr:row>32</xdr:row>
      <xdr:rowOff>927379</xdr:rowOff>
    </xdr:to>
    <xdr:pic>
      <xdr:nvPicPr>
        <xdr:cNvPr id="146" name="Picture 145">
          <a:extLst>
            <a:ext uri="{FF2B5EF4-FFF2-40B4-BE49-F238E27FC236}">
              <a16:creationId xmlns:a16="http://schemas.microsoft.com/office/drawing/2014/main" id="{9B3B94B4-57E4-6D42-85EA-80C687F6C465}"/>
            </a:ext>
          </a:extLst>
        </xdr:cNvPr>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xdr:blipFill>
      <xdr:spPr>
        <a:xfrm>
          <a:off x="5930602" y="10287279"/>
          <a:ext cx="914400" cy="914400"/>
        </a:xfrm>
        <a:prstGeom prst="rect">
          <a:avLst/>
        </a:prstGeom>
      </xdr:spPr>
    </xdr:pic>
    <xdr:clientData/>
  </xdr:twoCellAnchor>
  <xdr:twoCellAnchor>
    <xdr:from>
      <xdr:col>4</xdr:col>
      <xdr:colOff>17445</xdr:colOff>
      <xdr:row>32</xdr:row>
      <xdr:rowOff>14067</xdr:rowOff>
    </xdr:from>
    <xdr:to>
      <xdr:col>4</xdr:col>
      <xdr:colOff>1843289</xdr:colOff>
      <xdr:row>32</xdr:row>
      <xdr:rowOff>926989</xdr:rowOff>
    </xdr:to>
    <xdr:pic>
      <xdr:nvPicPr>
        <xdr:cNvPr id="147" name="Picture 146">
          <a:extLst>
            <a:ext uri="{FF2B5EF4-FFF2-40B4-BE49-F238E27FC236}">
              <a16:creationId xmlns:a16="http://schemas.microsoft.com/office/drawing/2014/main" id="{F1E7D87F-E58A-184F-A14B-D7383C5C28B8}"/>
            </a:ext>
          </a:extLst>
        </xdr:cNvPr>
        <xdr:cNvPicPr>
          <a:picLocks noChangeAspect="1"/>
        </xdr:cNvPicPr>
      </xdr:nvPicPr>
      <xdr:blipFill>
        <a:blip xmlns:r="http://schemas.openxmlformats.org/officeDocument/2006/relationships" r:embed="rId65" cstate="print">
          <a:extLst>
            <a:ext uri="{28A0092B-C50C-407E-A947-70E740481C1C}">
              <a14:useLocalDpi xmlns:a14="http://schemas.microsoft.com/office/drawing/2010/main" val="0"/>
            </a:ext>
          </a:extLst>
        </a:blip>
        <a:srcRect/>
        <a:stretch/>
      </xdr:blipFill>
      <xdr:spPr>
        <a:xfrm>
          <a:off x="9834545" y="10288367"/>
          <a:ext cx="1825844" cy="912922"/>
        </a:xfrm>
        <a:prstGeom prst="rect">
          <a:avLst/>
        </a:prstGeom>
        <a:ln w="3175">
          <a:noFill/>
        </a:ln>
      </xdr:spPr>
    </xdr:pic>
    <xdr:clientData/>
  </xdr:twoCellAnchor>
  <xdr:twoCellAnchor>
    <xdr:from>
      <xdr:col>2</xdr:col>
      <xdr:colOff>12402</xdr:colOff>
      <xdr:row>33</xdr:row>
      <xdr:rowOff>12979</xdr:rowOff>
    </xdr:from>
    <xdr:to>
      <xdr:col>2</xdr:col>
      <xdr:colOff>926802</xdr:colOff>
      <xdr:row>33</xdr:row>
      <xdr:rowOff>927379</xdr:rowOff>
    </xdr:to>
    <xdr:pic>
      <xdr:nvPicPr>
        <xdr:cNvPr id="148" name="Picture 147">
          <a:extLst>
            <a:ext uri="{FF2B5EF4-FFF2-40B4-BE49-F238E27FC236}">
              <a16:creationId xmlns:a16="http://schemas.microsoft.com/office/drawing/2014/main" id="{333ADA7A-C845-744A-8546-22F6359AF50B}"/>
            </a:ext>
          </a:extLst>
        </xdr:cNvPr>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xdr:blipFill>
      <xdr:spPr>
        <a:xfrm>
          <a:off x="5930602" y="11227079"/>
          <a:ext cx="914400" cy="914400"/>
        </a:xfrm>
        <a:prstGeom prst="rect">
          <a:avLst/>
        </a:prstGeom>
      </xdr:spPr>
    </xdr:pic>
    <xdr:clientData/>
  </xdr:twoCellAnchor>
  <xdr:twoCellAnchor>
    <xdr:from>
      <xdr:col>2</xdr:col>
      <xdr:colOff>12402</xdr:colOff>
      <xdr:row>34</xdr:row>
      <xdr:rowOff>12979</xdr:rowOff>
    </xdr:from>
    <xdr:to>
      <xdr:col>2</xdr:col>
      <xdr:colOff>926802</xdr:colOff>
      <xdr:row>34</xdr:row>
      <xdr:rowOff>927379</xdr:rowOff>
    </xdr:to>
    <xdr:pic>
      <xdr:nvPicPr>
        <xdr:cNvPr id="149" name="Picture 148">
          <a:extLst>
            <a:ext uri="{FF2B5EF4-FFF2-40B4-BE49-F238E27FC236}">
              <a16:creationId xmlns:a16="http://schemas.microsoft.com/office/drawing/2014/main" id="{E4DDC5DE-1369-6342-B7A6-75A31756E0F8}"/>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xdr:blipFill>
      <xdr:spPr>
        <a:xfrm>
          <a:off x="5930602" y="12166879"/>
          <a:ext cx="914400" cy="914400"/>
        </a:xfrm>
        <a:prstGeom prst="rect">
          <a:avLst/>
        </a:prstGeom>
      </xdr:spPr>
    </xdr:pic>
    <xdr:clientData/>
  </xdr:twoCellAnchor>
  <xdr:twoCellAnchor>
    <xdr:from>
      <xdr:col>4</xdr:col>
      <xdr:colOff>17445</xdr:colOff>
      <xdr:row>33</xdr:row>
      <xdr:rowOff>14067</xdr:rowOff>
    </xdr:from>
    <xdr:to>
      <xdr:col>4</xdr:col>
      <xdr:colOff>1843289</xdr:colOff>
      <xdr:row>33</xdr:row>
      <xdr:rowOff>926989</xdr:rowOff>
    </xdr:to>
    <xdr:pic>
      <xdr:nvPicPr>
        <xdr:cNvPr id="150" name="Picture 149">
          <a:extLst>
            <a:ext uri="{FF2B5EF4-FFF2-40B4-BE49-F238E27FC236}">
              <a16:creationId xmlns:a16="http://schemas.microsoft.com/office/drawing/2014/main" id="{365599FF-2DDA-EE4A-A97D-39A773AD789F}"/>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xdr:blipFill>
      <xdr:spPr>
        <a:xfrm>
          <a:off x="9834545" y="11228167"/>
          <a:ext cx="1825844" cy="912922"/>
        </a:xfrm>
        <a:prstGeom prst="rect">
          <a:avLst/>
        </a:prstGeom>
        <a:ln w="3175">
          <a:noFill/>
        </a:ln>
      </xdr:spPr>
    </xdr:pic>
    <xdr:clientData/>
  </xdr:twoCellAnchor>
  <xdr:twoCellAnchor>
    <xdr:from>
      <xdr:col>4</xdr:col>
      <xdr:colOff>17445</xdr:colOff>
      <xdr:row>34</xdr:row>
      <xdr:rowOff>14067</xdr:rowOff>
    </xdr:from>
    <xdr:to>
      <xdr:col>4</xdr:col>
      <xdr:colOff>1843289</xdr:colOff>
      <xdr:row>34</xdr:row>
      <xdr:rowOff>926989</xdr:rowOff>
    </xdr:to>
    <xdr:pic>
      <xdr:nvPicPr>
        <xdr:cNvPr id="151" name="Picture 150">
          <a:extLst>
            <a:ext uri="{FF2B5EF4-FFF2-40B4-BE49-F238E27FC236}">
              <a16:creationId xmlns:a16="http://schemas.microsoft.com/office/drawing/2014/main" id="{81761AE9-91B1-114E-9292-9E66087CCC83}"/>
            </a:ext>
          </a:extLst>
        </xdr:cNvPr>
        <xdr:cNvPicPr>
          <a:picLocks noChangeAspect="1"/>
        </xdr:cNvPicPr>
      </xdr:nvPicPr>
      <xdr:blipFill>
        <a:blip xmlns:r="http://schemas.openxmlformats.org/officeDocument/2006/relationships" r:embed="rId69" cstate="print">
          <a:extLst>
            <a:ext uri="{28A0092B-C50C-407E-A947-70E740481C1C}">
              <a14:useLocalDpi xmlns:a14="http://schemas.microsoft.com/office/drawing/2010/main" val="0"/>
            </a:ext>
          </a:extLst>
        </a:blip>
        <a:srcRect/>
        <a:stretch/>
      </xdr:blipFill>
      <xdr:spPr>
        <a:xfrm>
          <a:off x="9834545" y="12167967"/>
          <a:ext cx="1825844" cy="912922"/>
        </a:xfrm>
        <a:prstGeom prst="rect">
          <a:avLst/>
        </a:prstGeom>
        <a:ln w="3175">
          <a:noFill/>
        </a:ln>
      </xdr:spPr>
    </xdr:pic>
    <xdr:clientData/>
  </xdr:twoCellAnchor>
  <xdr:twoCellAnchor>
    <xdr:from>
      <xdr:col>2</xdr:col>
      <xdr:colOff>12402</xdr:colOff>
      <xdr:row>35</xdr:row>
      <xdr:rowOff>12979</xdr:rowOff>
    </xdr:from>
    <xdr:to>
      <xdr:col>2</xdr:col>
      <xdr:colOff>926802</xdr:colOff>
      <xdr:row>35</xdr:row>
      <xdr:rowOff>927379</xdr:rowOff>
    </xdr:to>
    <xdr:pic>
      <xdr:nvPicPr>
        <xdr:cNvPr id="152" name="Picture 151">
          <a:extLst>
            <a:ext uri="{FF2B5EF4-FFF2-40B4-BE49-F238E27FC236}">
              <a16:creationId xmlns:a16="http://schemas.microsoft.com/office/drawing/2014/main" id="{1C8DDA38-1F65-6C43-A30C-2163CFEF1D2B}"/>
            </a:ext>
          </a:extLst>
        </xdr:cNvPr>
        <xdr:cNvPicPr>
          <a:picLocks noChangeAspect="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xdr:blipFill>
      <xdr:spPr>
        <a:xfrm>
          <a:off x="5930602" y="13106679"/>
          <a:ext cx="914400" cy="914400"/>
        </a:xfrm>
        <a:prstGeom prst="rect">
          <a:avLst/>
        </a:prstGeom>
      </xdr:spPr>
    </xdr:pic>
    <xdr:clientData/>
  </xdr:twoCellAnchor>
  <xdr:twoCellAnchor>
    <xdr:from>
      <xdr:col>2</xdr:col>
      <xdr:colOff>12402</xdr:colOff>
      <xdr:row>37</xdr:row>
      <xdr:rowOff>12979</xdr:rowOff>
    </xdr:from>
    <xdr:to>
      <xdr:col>2</xdr:col>
      <xdr:colOff>926802</xdr:colOff>
      <xdr:row>37</xdr:row>
      <xdr:rowOff>927379</xdr:rowOff>
    </xdr:to>
    <xdr:pic>
      <xdr:nvPicPr>
        <xdr:cNvPr id="154" name="Picture 153">
          <a:extLst>
            <a:ext uri="{FF2B5EF4-FFF2-40B4-BE49-F238E27FC236}">
              <a16:creationId xmlns:a16="http://schemas.microsoft.com/office/drawing/2014/main" id="{EBAAC1C5-A939-324B-A510-AC37737541E4}"/>
            </a:ext>
          </a:extLst>
        </xdr:cNvPr>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xdr:blipFill>
      <xdr:spPr>
        <a:xfrm>
          <a:off x="5930602" y="15926079"/>
          <a:ext cx="914400" cy="914400"/>
        </a:xfrm>
        <a:prstGeom prst="rect">
          <a:avLst/>
        </a:prstGeom>
      </xdr:spPr>
    </xdr:pic>
    <xdr:clientData/>
  </xdr:twoCellAnchor>
  <xdr:twoCellAnchor>
    <xdr:from>
      <xdr:col>4</xdr:col>
      <xdr:colOff>17445</xdr:colOff>
      <xdr:row>35</xdr:row>
      <xdr:rowOff>14067</xdr:rowOff>
    </xdr:from>
    <xdr:to>
      <xdr:col>4</xdr:col>
      <xdr:colOff>1843289</xdr:colOff>
      <xdr:row>35</xdr:row>
      <xdr:rowOff>926989</xdr:rowOff>
    </xdr:to>
    <xdr:pic>
      <xdr:nvPicPr>
        <xdr:cNvPr id="155" name="Picture 154">
          <a:extLst>
            <a:ext uri="{FF2B5EF4-FFF2-40B4-BE49-F238E27FC236}">
              <a16:creationId xmlns:a16="http://schemas.microsoft.com/office/drawing/2014/main" id="{8F02AAB0-B48A-4F42-9CFD-3BF1BD6079C7}"/>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xdr:blipFill>
      <xdr:spPr>
        <a:xfrm>
          <a:off x="9834545" y="13107767"/>
          <a:ext cx="1825844" cy="912922"/>
        </a:xfrm>
        <a:prstGeom prst="rect">
          <a:avLst/>
        </a:prstGeom>
        <a:ln w="3175">
          <a:noFill/>
        </a:ln>
      </xdr:spPr>
    </xdr:pic>
    <xdr:clientData/>
  </xdr:twoCellAnchor>
  <xdr:twoCellAnchor>
    <xdr:from>
      <xdr:col>4</xdr:col>
      <xdr:colOff>17445</xdr:colOff>
      <xdr:row>37</xdr:row>
      <xdr:rowOff>14067</xdr:rowOff>
    </xdr:from>
    <xdr:to>
      <xdr:col>4</xdr:col>
      <xdr:colOff>1843289</xdr:colOff>
      <xdr:row>37</xdr:row>
      <xdr:rowOff>926989</xdr:rowOff>
    </xdr:to>
    <xdr:pic>
      <xdr:nvPicPr>
        <xdr:cNvPr id="157" name="Picture 156">
          <a:extLst>
            <a:ext uri="{FF2B5EF4-FFF2-40B4-BE49-F238E27FC236}">
              <a16:creationId xmlns:a16="http://schemas.microsoft.com/office/drawing/2014/main" id="{2B8286A4-2273-F945-90A2-CAC4A313F07D}"/>
            </a:ext>
          </a:extLst>
        </xdr:cNvPr>
        <xdr:cNvPicPr>
          <a:picLocks noChangeAspect="1"/>
        </xdr:cNvPicPr>
      </xdr:nvPicPr>
      <xdr:blipFill>
        <a:blip xmlns:r="http://schemas.openxmlformats.org/officeDocument/2006/relationships" r:embed="rId73" cstate="print">
          <a:extLst>
            <a:ext uri="{28A0092B-C50C-407E-A947-70E740481C1C}">
              <a14:useLocalDpi xmlns:a14="http://schemas.microsoft.com/office/drawing/2010/main" val="0"/>
            </a:ext>
          </a:extLst>
        </a:blip>
        <a:srcRect/>
        <a:stretch/>
      </xdr:blipFill>
      <xdr:spPr>
        <a:xfrm>
          <a:off x="9834545" y="15927167"/>
          <a:ext cx="1825844" cy="912922"/>
        </a:xfrm>
        <a:prstGeom prst="rect">
          <a:avLst/>
        </a:prstGeom>
        <a:ln w="3175">
          <a:noFill/>
        </a:ln>
      </xdr:spPr>
    </xdr:pic>
    <xdr:clientData/>
  </xdr:twoCellAnchor>
  <xdr:twoCellAnchor>
    <xdr:from>
      <xdr:col>2</xdr:col>
      <xdr:colOff>12402</xdr:colOff>
      <xdr:row>38</xdr:row>
      <xdr:rowOff>12979</xdr:rowOff>
    </xdr:from>
    <xdr:to>
      <xdr:col>2</xdr:col>
      <xdr:colOff>926802</xdr:colOff>
      <xdr:row>38</xdr:row>
      <xdr:rowOff>927379</xdr:rowOff>
    </xdr:to>
    <xdr:pic>
      <xdr:nvPicPr>
        <xdr:cNvPr id="159" name="Picture 158">
          <a:extLst>
            <a:ext uri="{FF2B5EF4-FFF2-40B4-BE49-F238E27FC236}">
              <a16:creationId xmlns:a16="http://schemas.microsoft.com/office/drawing/2014/main" id="{75735D28-E3D4-904B-A1AF-18447BB8B85C}"/>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xdr:blipFill>
      <xdr:spPr>
        <a:xfrm>
          <a:off x="5930602" y="16865879"/>
          <a:ext cx="914400" cy="914400"/>
        </a:xfrm>
        <a:prstGeom prst="rect">
          <a:avLst/>
        </a:prstGeom>
      </xdr:spPr>
    </xdr:pic>
    <xdr:clientData/>
  </xdr:twoCellAnchor>
  <xdr:twoCellAnchor>
    <xdr:from>
      <xdr:col>2</xdr:col>
      <xdr:colOff>12402</xdr:colOff>
      <xdr:row>59</xdr:row>
      <xdr:rowOff>12979</xdr:rowOff>
    </xdr:from>
    <xdr:to>
      <xdr:col>2</xdr:col>
      <xdr:colOff>926802</xdr:colOff>
      <xdr:row>59</xdr:row>
      <xdr:rowOff>927379</xdr:rowOff>
    </xdr:to>
    <xdr:pic>
      <xdr:nvPicPr>
        <xdr:cNvPr id="160" name="Picture 159">
          <a:extLst>
            <a:ext uri="{FF2B5EF4-FFF2-40B4-BE49-F238E27FC236}">
              <a16:creationId xmlns:a16="http://schemas.microsoft.com/office/drawing/2014/main" id="{97F3213F-1369-BE41-91AC-ECAACBD44EE5}"/>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xdr:blipFill>
      <xdr:spPr>
        <a:xfrm>
          <a:off x="5930602" y="41300679"/>
          <a:ext cx="914400" cy="914400"/>
        </a:xfrm>
        <a:prstGeom prst="rect">
          <a:avLst/>
        </a:prstGeom>
      </xdr:spPr>
    </xdr:pic>
    <xdr:clientData/>
  </xdr:twoCellAnchor>
  <xdr:twoCellAnchor>
    <xdr:from>
      <xdr:col>4</xdr:col>
      <xdr:colOff>17445</xdr:colOff>
      <xdr:row>38</xdr:row>
      <xdr:rowOff>14067</xdr:rowOff>
    </xdr:from>
    <xdr:to>
      <xdr:col>4</xdr:col>
      <xdr:colOff>1843289</xdr:colOff>
      <xdr:row>38</xdr:row>
      <xdr:rowOff>926989</xdr:rowOff>
    </xdr:to>
    <xdr:pic>
      <xdr:nvPicPr>
        <xdr:cNvPr id="161" name="Picture 160">
          <a:extLst>
            <a:ext uri="{FF2B5EF4-FFF2-40B4-BE49-F238E27FC236}">
              <a16:creationId xmlns:a16="http://schemas.microsoft.com/office/drawing/2014/main" id="{8956299F-50AB-C64B-90EC-1D1656973F31}"/>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xdr:blipFill>
      <xdr:spPr>
        <a:xfrm>
          <a:off x="9834545" y="16866967"/>
          <a:ext cx="1825844" cy="912922"/>
        </a:xfrm>
        <a:prstGeom prst="rect">
          <a:avLst/>
        </a:prstGeom>
        <a:ln w="3175">
          <a:noFill/>
        </a:ln>
      </xdr:spPr>
    </xdr:pic>
    <xdr:clientData/>
  </xdr:twoCellAnchor>
  <xdr:twoCellAnchor>
    <xdr:from>
      <xdr:col>4</xdr:col>
      <xdr:colOff>17445</xdr:colOff>
      <xdr:row>59</xdr:row>
      <xdr:rowOff>14067</xdr:rowOff>
    </xdr:from>
    <xdr:to>
      <xdr:col>4</xdr:col>
      <xdr:colOff>1843289</xdr:colOff>
      <xdr:row>59</xdr:row>
      <xdr:rowOff>926989</xdr:rowOff>
    </xdr:to>
    <xdr:pic>
      <xdr:nvPicPr>
        <xdr:cNvPr id="162" name="Picture 161">
          <a:extLst>
            <a:ext uri="{FF2B5EF4-FFF2-40B4-BE49-F238E27FC236}">
              <a16:creationId xmlns:a16="http://schemas.microsoft.com/office/drawing/2014/main" id="{51BBE597-6D00-DA44-AA93-77050A0A905C}"/>
            </a:ext>
          </a:extLst>
        </xdr:cNvPr>
        <xdr:cNvPicPr>
          <a:picLocks noChangeAspect="1"/>
        </xdr:cNvPicPr>
      </xdr:nvPicPr>
      <xdr:blipFill>
        <a:blip xmlns:r="http://schemas.openxmlformats.org/officeDocument/2006/relationships" r:embed="rId77" cstate="print">
          <a:extLst>
            <a:ext uri="{28A0092B-C50C-407E-A947-70E740481C1C}">
              <a14:useLocalDpi xmlns:a14="http://schemas.microsoft.com/office/drawing/2010/main" val="0"/>
            </a:ext>
          </a:extLst>
        </a:blip>
        <a:srcRect/>
        <a:stretch/>
      </xdr:blipFill>
      <xdr:spPr>
        <a:xfrm>
          <a:off x="9834545" y="41301767"/>
          <a:ext cx="1825844" cy="912922"/>
        </a:xfrm>
        <a:prstGeom prst="rect">
          <a:avLst/>
        </a:prstGeom>
        <a:ln w="3175">
          <a:noFill/>
        </a:ln>
      </xdr:spPr>
    </xdr:pic>
    <xdr:clientData/>
  </xdr:twoCellAnchor>
  <xdr:twoCellAnchor>
    <xdr:from>
      <xdr:col>2</xdr:col>
      <xdr:colOff>12402</xdr:colOff>
      <xdr:row>9</xdr:row>
      <xdr:rowOff>12979</xdr:rowOff>
    </xdr:from>
    <xdr:to>
      <xdr:col>2</xdr:col>
      <xdr:colOff>926802</xdr:colOff>
      <xdr:row>9</xdr:row>
      <xdr:rowOff>927379</xdr:rowOff>
    </xdr:to>
    <xdr:pic>
      <xdr:nvPicPr>
        <xdr:cNvPr id="163" name="Picture 162">
          <a:extLst>
            <a:ext uri="{FF2B5EF4-FFF2-40B4-BE49-F238E27FC236}">
              <a16:creationId xmlns:a16="http://schemas.microsoft.com/office/drawing/2014/main" id="{0D568F34-B9EC-8249-BB86-DC87A802B8C7}"/>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xdr:blipFill>
      <xdr:spPr>
        <a:xfrm>
          <a:off x="5930602" y="30023079"/>
          <a:ext cx="914400" cy="914400"/>
        </a:xfrm>
        <a:prstGeom prst="rect">
          <a:avLst/>
        </a:prstGeom>
      </xdr:spPr>
    </xdr:pic>
    <xdr:clientData/>
  </xdr:twoCellAnchor>
  <xdr:twoCellAnchor>
    <xdr:from>
      <xdr:col>2</xdr:col>
      <xdr:colOff>12402</xdr:colOff>
      <xdr:row>39</xdr:row>
      <xdr:rowOff>12979</xdr:rowOff>
    </xdr:from>
    <xdr:to>
      <xdr:col>2</xdr:col>
      <xdr:colOff>926802</xdr:colOff>
      <xdr:row>39</xdr:row>
      <xdr:rowOff>927379</xdr:rowOff>
    </xdr:to>
    <xdr:pic>
      <xdr:nvPicPr>
        <xdr:cNvPr id="164" name="Picture 163">
          <a:extLst>
            <a:ext uri="{FF2B5EF4-FFF2-40B4-BE49-F238E27FC236}">
              <a16:creationId xmlns:a16="http://schemas.microsoft.com/office/drawing/2014/main" id="{3D46FF5D-1089-C743-8C72-2E62061C536D}"/>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xdr:blipFill>
      <xdr:spPr>
        <a:xfrm>
          <a:off x="5930602" y="18745479"/>
          <a:ext cx="914400" cy="914400"/>
        </a:xfrm>
        <a:prstGeom prst="rect">
          <a:avLst/>
        </a:prstGeom>
      </xdr:spPr>
    </xdr:pic>
    <xdr:clientData/>
  </xdr:twoCellAnchor>
  <xdr:twoCellAnchor>
    <xdr:from>
      <xdr:col>2</xdr:col>
      <xdr:colOff>12402</xdr:colOff>
      <xdr:row>48</xdr:row>
      <xdr:rowOff>12979</xdr:rowOff>
    </xdr:from>
    <xdr:to>
      <xdr:col>2</xdr:col>
      <xdr:colOff>926802</xdr:colOff>
      <xdr:row>48</xdr:row>
      <xdr:rowOff>927379</xdr:rowOff>
    </xdr:to>
    <xdr:pic>
      <xdr:nvPicPr>
        <xdr:cNvPr id="165" name="Picture 164">
          <a:extLst>
            <a:ext uri="{FF2B5EF4-FFF2-40B4-BE49-F238E27FC236}">
              <a16:creationId xmlns:a16="http://schemas.microsoft.com/office/drawing/2014/main" id="{3B76CEC8-052A-0E46-AA6F-9ED7448F93BC}"/>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xdr:blipFill>
      <xdr:spPr>
        <a:xfrm>
          <a:off x="5930602" y="42240479"/>
          <a:ext cx="914400" cy="914400"/>
        </a:xfrm>
        <a:prstGeom prst="rect">
          <a:avLst/>
        </a:prstGeom>
      </xdr:spPr>
    </xdr:pic>
    <xdr:clientData/>
  </xdr:twoCellAnchor>
  <xdr:twoCellAnchor>
    <xdr:from>
      <xdr:col>2</xdr:col>
      <xdr:colOff>12402</xdr:colOff>
      <xdr:row>49</xdr:row>
      <xdr:rowOff>12979</xdr:rowOff>
    </xdr:from>
    <xdr:to>
      <xdr:col>2</xdr:col>
      <xdr:colOff>926802</xdr:colOff>
      <xdr:row>49</xdr:row>
      <xdr:rowOff>927379</xdr:rowOff>
    </xdr:to>
    <xdr:pic>
      <xdr:nvPicPr>
        <xdr:cNvPr id="166" name="Picture 165">
          <a:extLst>
            <a:ext uri="{FF2B5EF4-FFF2-40B4-BE49-F238E27FC236}">
              <a16:creationId xmlns:a16="http://schemas.microsoft.com/office/drawing/2014/main" id="{793CA41B-FDFB-DD4E-85B8-5AD1A9958259}"/>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xdr:blipFill>
      <xdr:spPr>
        <a:xfrm>
          <a:off x="5930602" y="43180279"/>
          <a:ext cx="914400" cy="914400"/>
        </a:xfrm>
        <a:prstGeom prst="rect">
          <a:avLst/>
        </a:prstGeom>
      </xdr:spPr>
    </xdr:pic>
    <xdr:clientData/>
  </xdr:twoCellAnchor>
  <xdr:twoCellAnchor>
    <xdr:from>
      <xdr:col>4</xdr:col>
      <xdr:colOff>30124</xdr:colOff>
      <xdr:row>9</xdr:row>
      <xdr:rowOff>14067</xdr:rowOff>
    </xdr:from>
    <xdr:to>
      <xdr:col>4</xdr:col>
      <xdr:colOff>1830609</xdr:colOff>
      <xdr:row>9</xdr:row>
      <xdr:rowOff>926989</xdr:rowOff>
    </xdr:to>
    <xdr:pic>
      <xdr:nvPicPr>
        <xdr:cNvPr id="167" name="Picture 166">
          <a:extLst>
            <a:ext uri="{FF2B5EF4-FFF2-40B4-BE49-F238E27FC236}">
              <a16:creationId xmlns:a16="http://schemas.microsoft.com/office/drawing/2014/main" id="{B7A76ADA-1402-6B49-ABF5-7D31D6279667}"/>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xdr:blipFill>
      <xdr:spPr>
        <a:xfrm>
          <a:off x="9847224" y="30024167"/>
          <a:ext cx="1800485" cy="912922"/>
        </a:xfrm>
        <a:prstGeom prst="rect">
          <a:avLst/>
        </a:prstGeom>
        <a:ln w="3175">
          <a:noFill/>
        </a:ln>
      </xdr:spPr>
    </xdr:pic>
    <xdr:clientData/>
  </xdr:twoCellAnchor>
  <xdr:twoCellAnchor>
    <xdr:from>
      <xdr:col>4</xdr:col>
      <xdr:colOff>17445</xdr:colOff>
      <xdr:row>39</xdr:row>
      <xdr:rowOff>14067</xdr:rowOff>
    </xdr:from>
    <xdr:to>
      <xdr:col>4</xdr:col>
      <xdr:colOff>1843289</xdr:colOff>
      <xdr:row>39</xdr:row>
      <xdr:rowOff>926989</xdr:rowOff>
    </xdr:to>
    <xdr:pic>
      <xdr:nvPicPr>
        <xdr:cNvPr id="168" name="Picture 167">
          <a:extLst>
            <a:ext uri="{FF2B5EF4-FFF2-40B4-BE49-F238E27FC236}">
              <a16:creationId xmlns:a16="http://schemas.microsoft.com/office/drawing/2014/main" id="{956C2455-514C-2847-834A-A41AEC9864B2}"/>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xdr:blipFill>
      <xdr:spPr>
        <a:xfrm>
          <a:off x="9834545" y="18746567"/>
          <a:ext cx="1825844" cy="912922"/>
        </a:xfrm>
        <a:prstGeom prst="rect">
          <a:avLst/>
        </a:prstGeom>
        <a:ln w="3175">
          <a:noFill/>
        </a:ln>
      </xdr:spPr>
    </xdr:pic>
    <xdr:clientData/>
  </xdr:twoCellAnchor>
  <xdr:twoCellAnchor>
    <xdr:from>
      <xdr:col>4</xdr:col>
      <xdr:colOff>17445</xdr:colOff>
      <xdr:row>48</xdr:row>
      <xdr:rowOff>14067</xdr:rowOff>
    </xdr:from>
    <xdr:to>
      <xdr:col>4</xdr:col>
      <xdr:colOff>1843289</xdr:colOff>
      <xdr:row>48</xdr:row>
      <xdr:rowOff>926989</xdr:rowOff>
    </xdr:to>
    <xdr:pic>
      <xdr:nvPicPr>
        <xdr:cNvPr id="169" name="Picture 168">
          <a:extLst>
            <a:ext uri="{FF2B5EF4-FFF2-40B4-BE49-F238E27FC236}">
              <a16:creationId xmlns:a16="http://schemas.microsoft.com/office/drawing/2014/main" id="{1F0029DE-B718-074E-82D6-D65CB179F561}"/>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xdr:blipFill>
      <xdr:spPr>
        <a:xfrm>
          <a:off x="9834545" y="42241567"/>
          <a:ext cx="1825844" cy="912922"/>
        </a:xfrm>
        <a:prstGeom prst="rect">
          <a:avLst/>
        </a:prstGeom>
        <a:ln w="3175">
          <a:noFill/>
        </a:ln>
      </xdr:spPr>
    </xdr:pic>
    <xdr:clientData/>
  </xdr:twoCellAnchor>
  <xdr:twoCellAnchor>
    <xdr:from>
      <xdr:col>4</xdr:col>
      <xdr:colOff>17445</xdr:colOff>
      <xdr:row>49</xdr:row>
      <xdr:rowOff>14067</xdr:rowOff>
    </xdr:from>
    <xdr:to>
      <xdr:col>4</xdr:col>
      <xdr:colOff>1843289</xdr:colOff>
      <xdr:row>49</xdr:row>
      <xdr:rowOff>926989</xdr:rowOff>
    </xdr:to>
    <xdr:pic>
      <xdr:nvPicPr>
        <xdr:cNvPr id="170" name="Picture 169">
          <a:extLst>
            <a:ext uri="{FF2B5EF4-FFF2-40B4-BE49-F238E27FC236}">
              <a16:creationId xmlns:a16="http://schemas.microsoft.com/office/drawing/2014/main" id="{498A2111-BC40-8A41-B09C-A4E06E1B1614}"/>
            </a:ext>
          </a:extLst>
        </xdr:cNvPr>
        <xdr:cNvPicPr>
          <a:picLocks noChangeAspect="1"/>
        </xdr:cNvPicPr>
      </xdr:nvPicPr>
      <xdr:blipFill>
        <a:blip xmlns:r="http://schemas.openxmlformats.org/officeDocument/2006/relationships" r:embed="rId85" cstate="print">
          <a:extLst>
            <a:ext uri="{28A0092B-C50C-407E-A947-70E740481C1C}">
              <a14:useLocalDpi xmlns:a14="http://schemas.microsoft.com/office/drawing/2010/main" val="0"/>
            </a:ext>
          </a:extLst>
        </a:blip>
        <a:srcRect/>
        <a:stretch/>
      </xdr:blipFill>
      <xdr:spPr>
        <a:xfrm>
          <a:off x="9834545" y="43181367"/>
          <a:ext cx="1825844" cy="912922"/>
        </a:xfrm>
        <a:prstGeom prst="rect">
          <a:avLst/>
        </a:prstGeom>
        <a:ln w="3175">
          <a:noFill/>
        </a:ln>
      </xdr:spPr>
    </xdr:pic>
    <xdr:clientData/>
  </xdr:twoCellAnchor>
  <xdr:twoCellAnchor>
    <xdr:from>
      <xdr:col>2</xdr:col>
      <xdr:colOff>12402</xdr:colOff>
      <xdr:row>27</xdr:row>
      <xdr:rowOff>12979</xdr:rowOff>
    </xdr:from>
    <xdr:to>
      <xdr:col>2</xdr:col>
      <xdr:colOff>926802</xdr:colOff>
      <xdr:row>27</xdr:row>
      <xdr:rowOff>927379</xdr:rowOff>
    </xdr:to>
    <xdr:pic>
      <xdr:nvPicPr>
        <xdr:cNvPr id="2" name="Picture 1">
          <a:extLst>
            <a:ext uri="{FF2B5EF4-FFF2-40B4-BE49-F238E27FC236}">
              <a16:creationId xmlns:a16="http://schemas.microsoft.com/office/drawing/2014/main" id="{8808A392-755C-5740-938D-F5D721DB0D6F}"/>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xdr:blipFill>
      <xdr:spPr>
        <a:xfrm>
          <a:off x="5930602" y="44120079"/>
          <a:ext cx="914400" cy="914400"/>
        </a:xfrm>
        <a:prstGeom prst="rect">
          <a:avLst/>
        </a:prstGeom>
      </xdr:spPr>
    </xdr:pic>
    <xdr:clientData/>
  </xdr:twoCellAnchor>
  <xdr:twoCellAnchor>
    <xdr:from>
      <xdr:col>4</xdr:col>
      <xdr:colOff>17445</xdr:colOff>
      <xdr:row>27</xdr:row>
      <xdr:rowOff>14067</xdr:rowOff>
    </xdr:from>
    <xdr:to>
      <xdr:col>4</xdr:col>
      <xdr:colOff>1843289</xdr:colOff>
      <xdr:row>27</xdr:row>
      <xdr:rowOff>926989</xdr:rowOff>
    </xdr:to>
    <xdr:pic>
      <xdr:nvPicPr>
        <xdr:cNvPr id="3" name="Picture 2">
          <a:extLst>
            <a:ext uri="{FF2B5EF4-FFF2-40B4-BE49-F238E27FC236}">
              <a16:creationId xmlns:a16="http://schemas.microsoft.com/office/drawing/2014/main" id="{88A10D10-0913-FE48-B0DC-4A2647E07764}"/>
            </a:ext>
          </a:extLst>
        </xdr:cNvPr>
        <xdr:cNvPicPr>
          <a:picLocks noChangeAspect="1"/>
        </xdr:cNvPicPr>
      </xdr:nvPicPr>
      <xdr:blipFill>
        <a:blip xmlns:r="http://schemas.openxmlformats.org/officeDocument/2006/relationships" r:embed="rId87" cstate="print">
          <a:extLst>
            <a:ext uri="{28A0092B-C50C-407E-A947-70E740481C1C}">
              <a14:useLocalDpi xmlns:a14="http://schemas.microsoft.com/office/drawing/2010/main" val="0"/>
            </a:ext>
          </a:extLst>
        </a:blip>
        <a:srcRect/>
        <a:stretch/>
      </xdr:blipFill>
      <xdr:spPr>
        <a:xfrm>
          <a:off x="9834545" y="44121167"/>
          <a:ext cx="1825844" cy="912922"/>
        </a:xfrm>
        <a:prstGeom prst="rect">
          <a:avLst/>
        </a:prstGeom>
        <a:ln w="3175">
          <a:noFill/>
        </a:ln>
      </xdr:spPr>
    </xdr:pic>
    <xdr:clientData/>
  </xdr:twoCellAnchor>
  <xdr:twoCellAnchor>
    <xdr:from>
      <xdr:col>2</xdr:col>
      <xdr:colOff>12402</xdr:colOff>
      <xdr:row>28</xdr:row>
      <xdr:rowOff>12979</xdr:rowOff>
    </xdr:from>
    <xdr:to>
      <xdr:col>2</xdr:col>
      <xdr:colOff>926802</xdr:colOff>
      <xdr:row>28</xdr:row>
      <xdr:rowOff>927379</xdr:rowOff>
    </xdr:to>
    <xdr:pic>
      <xdr:nvPicPr>
        <xdr:cNvPr id="4" name="Picture 3">
          <a:extLst>
            <a:ext uri="{FF2B5EF4-FFF2-40B4-BE49-F238E27FC236}">
              <a16:creationId xmlns:a16="http://schemas.microsoft.com/office/drawing/2014/main" id="{7B5EDB9A-DA47-9441-8568-497B4FA08235}"/>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xdr:blipFill>
      <xdr:spPr>
        <a:xfrm>
          <a:off x="5930602" y="45059879"/>
          <a:ext cx="914400" cy="914400"/>
        </a:xfrm>
        <a:prstGeom prst="rect">
          <a:avLst/>
        </a:prstGeom>
      </xdr:spPr>
    </xdr:pic>
    <xdr:clientData/>
  </xdr:twoCellAnchor>
  <xdr:twoCellAnchor>
    <xdr:from>
      <xdr:col>4</xdr:col>
      <xdr:colOff>17445</xdr:colOff>
      <xdr:row>28</xdr:row>
      <xdr:rowOff>15893</xdr:rowOff>
    </xdr:from>
    <xdr:to>
      <xdr:col>4</xdr:col>
      <xdr:colOff>1843289</xdr:colOff>
      <xdr:row>28</xdr:row>
      <xdr:rowOff>925163</xdr:rowOff>
    </xdr:to>
    <xdr:pic>
      <xdr:nvPicPr>
        <xdr:cNvPr id="5" name="Picture 4">
          <a:extLst>
            <a:ext uri="{FF2B5EF4-FFF2-40B4-BE49-F238E27FC236}">
              <a16:creationId xmlns:a16="http://schemas.microsoft.com/office/drawing/2014/main" id="{CB69B1B7-F174-B343-BC38-C13E5EAEF1E2}"/>
            </a:ext>
          </a:extLst>
        </xdr:cNvPr>
        <xdr:cNvPicPr>
          <a:picLocks noChangeAspect="1"/>
        </xdr:cNvPicPr>
      </xdr:nvPicPr>
      <xdr:blipFill>
        <a:blip xmlns:r="http://schemas.openxmlformats.org/officeDocument/2006/relationships" r:embed="rId89" cstate="print">
          <a:extLst>
            <a:ext uri="{28A0092B-C50C-407E-A947-70E740481C1C}">
              <a14:useLocalDpi xmlns:a14="http://schemas.microsoft.com/office/drawing/2010/main" val="0"/>
            </a:ext>
          </a:extLst>
        </a:blip>
        <a:srcRect/>
        <a:stretch/>
      </xdr:blipFill>
      <xdr:spPr>
        <a:xfrm>
          <a:off x="9834545" y="45062793"/>
          <a:ext cx="1825844" cy="909270"/>
        </a:xfrm>
        <a:prstGeom prst="rect">
          <a:avLst/>
        </a:prstGeom>
        <a:ln w="3175">
          <a:noFill/>
        </a:ln>
      </xdr:spPr>
    </xdr:pic>
    <xdr:clientData/>
  </xdr:twoCellAnchor>
  <xdr:twoCellAnchor>
    <xdr:from>
      <xdr:col>2</xdr:col>
      <xdr:colOff>12402</xdr:colOff>
      <xdr:row>29</xdr:row>
      <xdr:rowOff>12979</xdr:rowOff>
    </xdr:from>
    <xdr:to>
      <xdr:col>2</xdr:col>
      <xdr:colOff>926802</xdr:colOff>
      <xdr:row>29</xdr:row>
      <xdr:rowOff>927379</xdr:rowOff>
    </xdr:to>
    <xdr:pic>
      <xdr:nvPicPr>
        <xdr:cNvPr id="6" name="Picture 5">
          <a:extLst>
            <a:ext uri="{FF2B5EF4-FFF2-40B4-BE49-F238E27FC236}">
              <a16:creationId xmlns:a16="http://schemas.microsoft.com/office/drawing/2014/main" id="{7E4BE68A-ABA7-264E-AD48-16420A37C9A6}"/>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xdr:blipFill>
      <xdr:spPr>
        <a:xfrm>
          <a:off x="5930602" y="4648479"/>
          <a:ext cx="914400" cy="914400"/>
        </a:xfrm>
        <a:prstGeom prst="rect">
          <a:avLst/>
        </a:prstGeom>
      </xdr:spPr>
    </xdr:pic>
    <xdr:clientData/>
  </xdr:twoCellAnchor>
  <xdr:twoCellAnchor>
    <xdr:from>
      <xdr:col>4</xdr:col>
      <xdr:colOff>17445</xdr:colOff>
      <xdr:row>29</xdr:row>
      <xdr:rowOff>25022</xdr:rowOff>
    </xdr:from>
    <xdr:to>
      <xdr:col>4</xdr:col>
      <xdr:colOff>1843289</xdr:colOff>
      <xdr:row>29</xdr:row>
      <xdr:rowOff>916033</xdr:rowOff>
    </xdr:to>
    <xdr:pic>
      <xdr:nvPicPr>
        <xdr:cNvPr id="7" name="Picture 6">
          <a:extLst>
            <a:ext uri="{FF2B5EF4-FFF2-40B4-BE49-F238E27FC236}">
              <a16:creationId xmlns:a16="http://schemas.microsoft.com/office/drawing/2014/main" id="{AE689FFF-5167-BF4A-A2E6-0146FD8968C0}"/>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xdr:blipFill>
      <xdr:spPr>
        <a:xfrm>
          <a:off x="9834545" y="4660522"/>
          <a:ext cx="1825844" cy="891011"/>
        </a:xfrm>
        <a:prstGeom prst="rect">
          <a:avLst/>
        </a:prstGeom>
        <a:ln w="3175">
          <a:noFill/>
        </a:ln>
      </xdr:spPr>
    </xdr:pic>
    <xdr:clientData/>
  </xdr:twoCellAnchor>
  <xdr:twoCellAnchor>
    <xdr:from>
      <xdr:col>2</xdr:col>
      <xdr:colOff>12402</xdr:colOff>
      <xdr:row>22</xdr:row>
      <xdr:rowOff>12979</xdr:rowOff>
    </xdr:from>
    <xdr:to>
      <xdr:col>2</xdr:col>
      <xdr:colOff>926802</xdr:colOff>
      <xdr:row>22</xdr:row>
      <xdr:rowOff>927379</xdr:rowOff>
    </xdr:to>
    <xdr:pic>
      <xdr:nvPicPr>
        <xdr:cNvPr id="8" name="Picture 7">
          <a:extLst>
            <a:ext uri="{FF2B5EF4-FFF2-40B4-BE49-F238E27FC236}">
              <a16:creationId xmlns:a16="http://schemas.microsoft.com/office/drawing/2014/main" id="{B8CBE3AC-7CFE-0748-AFE5-F364E875B2D4}"/>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xdr:blipFill>
      <xdr:spPr>
        <a:xfrm>
          <a:off x="5930602" y="41300679"/>
          <a:ext cx="914400" cy="914400"/>
        </a:xfrm>
        <a:prstGeom prst="rect">
          <a:avLst/>
        </a:prstGeom>
      </xdr:spPr>
    </xdr:pic>
    <xdr:clientData/>
  </xdr:twoCellAnchor>
  <xdr:twoCellAnchor>
    <xdr:from>
      <xdr:col>4</xdr:col>
      <xdr:colOff>17445</xdr:colOff>
      <xdr:row>22</xdr:row>
      <xdr:rowOff>14067</xdr:rowOff>
    </xdr:from>
    <xdr:to>
      <xdr:col>4</xdr:col>
      <xdr:colOff>1843289</xdr:colOff>
      <xdr:row>22</xdr:row>
      <xdr:rowOff>926989</xdr:rowOff>
    </xdr:to>
    <xdr:pic>
      <xdr:nvPicPr>
        <xdr:cNvPr id="9" name="Picture 8">
          <a:extLst>
            <a:ext uri="{FF2B5EF4-FFF2-40B4-BE49-F238E27FC236}">
              <a16:creationId xmlns:a16="http://schemas.microsoft.com/office/drawing/2014/main" id="{C8F9A908-9110-6F49-AE7C-31B234F5FBD4}"/>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xdr:blipFill>
      <xdr:spPr>
        <a:xfrm>
          <a:off x="9834545" y="41301767"/>
          <a:ext cx="1825844" cy="912922"/>
        </a:xfrm>
        <a:prstGeom prst="rect">
          <a:avLst/>
        </a:prstGeom>
        <a:ln w="3175">
          <a:noFill/>
        </a:ln>
      </xdr:spPr>
    </xdr:pic>
    <xdr:clientData/>
  </xdr:twoCellAnchor>
  <xdr:twoCellAnchor>
    <xdr:from>
      <xdr:col>2</xdr:col>
      <xdr:colOff>12402</xdr:colOff>
      <xdr:row>23</xdr:row>
      <xdr:rowOff>12979</xdr:rowOff>
    </xdr:from>
    <xdr:to>
      <xdr:col>2</xdr:col>
      <xdr:colOff>926802</xdr:colOff>
      <xdr:row>23</xdr:row>
      <xdr:rowOff>927379</xdr:rowOff>
    </xdr:to>
    <xdr:pic>
      <xdr:nvPicPr>
        <xdr:cNvPr id="10" name="Picture 9">
          <a:extLst>
            <a:ext uri="{FF2B5EF4-FFF2-40B4-BE49-F238E27FC236}">
              <a16:creationId xmlns:a16="http://schemas.microsoft.com/office/drawing/2014/main" id="{E81DFDAA-0400-244F-BD2D-1969CA026DCB}"/>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xdr:blipFill>
      <xdr:spPr>
        <a:xfrm>
          <a:off x="5930602" y="42240479"/>
          <a:ext cx="914400" cy="914400"/>
        </a:xfrm>
        <a:prstGeom prst="rect">
          <a:avLst/>
        </a:prstGeom>
      </xdr:spPr>
    </xdr:pic>
    <xdr:clientData/>
  </xdr:twoCellAnchor>
  <xdr:twoCellAnchor>
    <xdr:from>
      <xdr:col>4</xdr:col>
      <xdr:colOff>17445</xdr:colOff>
      <xdr:row>23</xdr:row>
      <xdr:rowOff>14067</xdr:rowOff>
    </xdr:from>
    <xdr:to>
      <xdr:col>4</xdr:col>
      <xdr:colOff>1843289</xdr:colOff>
      <xdr:row>23</xdr:row>
      <xdr:rowOff>926989</xdr:rowOff>
    </xdr:to>
    <xdr:pic>
      <xdr:nvPicPr>
        <xdr:cNvPr id="11" name="Picture 10">
          <a:extLst>
            <a:ext uri="{FF2B5EF4-FFF2-40B4-BE49-F238E27FC236}">
              <a16:creationId xmlns:a16="http://schemas.microsoft.com/office/drawing/2014/main" id="{D1CBE435-E908-D644-B00B-892B7BF9CC32}"/>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xdr:blipFill>
      <xdr:spPr>
        <a:xfrm>
          <a:off x="9834545" y="42241567"/>
          <a:ext cx="1825844" cy="912922"/>
        </a:xfrm>
        <a:prstGeom prst="rect">
          <a:avLst/>
        </a:prstGeom>
        <a:ln w="3175">
          <a:noFill/>
        </a:ln>
      </xdr:spPr>
    </xdr:pic>
    <xdr:clientData/>
  </xdr:twoCellAnchor>
  <xdr:twoCellAnchor>
    <xdr:from>
      <xdr:col>2</xdr:col>
      <xdr:colOff>12402</xdr:colOff>
      <xdr:row>24</xdr:row>
      <xdr:rowOff>12979</xdr:rowOff>
    </xdr:from>
    <xdr:to>
      <xdr:col>2</xdr:col>
      <xdr:colOff>926802</xdr:colOff>
      <xdr:row>24</xdr:row>
      <xdr:rowOff>927379</xdr:rowOff>
    </xdr:to>
    <xdr:pic>
      <xdr:nvPicPr>
        <xdr:cNvPr id="12" name="Picture 11">
          <a:extLst>
            <a:ext uri="{FF2B5EF4-FFF2-40B4-BE49-F238E27FC236}">
              <a16:creationId xmlns:a16="http://schemas.microsoft.com/office/drawing/2014/main" id="{F609542E-C924-E84B-B9DB-45FE8DEB75A6}"/>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xdr:blipFill>
      <xdr:spPr>
        <a:xfrm>
          <a:off x="5930602" y="43180279"/>
          <a:ext cx="914400" cy="914400"/>
        </a:xfrm>
        <a:prstGeom prst="rect">
          <a:avLst/>
        </a:prstGeom>
      </xdr:spPr>
    </xdr:pic>
    <xdr:clientData/>
  </xdr:twoCellAnchor>
  <xdr:twoCellAnchor>
    <xdr:from>
      <xdr:col>4</xdr:col>
      <xdr:colOff>17445</xdr:colOff>
      <xdr:row>24</xdr:row>
      <xdr:rowOff>14067</xdr:rowOff>
    </xdr:from>
    <xdr:to>
      <xdr:col>4</xdr:col>
      <xdr:colOff>1843289</xdr:colOff>
      <xdr:row>24</xdr:row>
      <xdr:rowOff>926989</xdr:rowOff>
    </xdr:to>
    <xdr:pic>
      <xdr:nvPicPr>
        <xdr:cNvPr id="13" name="Picture 12">
          <a:extLst>
            <a:ext uri="{FF2B5EF4-FFF2-40B4-BE49-F238E27FC236}">
              <a16:creationId xmlns:a16="http://schemas.microsoft.com/office/drawing/2014/main" id="{F1DB12C5-844D-764F-B76D-3320C118D8EB}"/>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xdr:blipFill>
      <xdr:spPr>
        <a:xfrm>
          <a:off x="9834545" y="43181367"/>
          <a:ext cx="1825844" cy="912922"/>
        </a:xfrm>
        <a:prstGeom prst="rect">
          <a:avLst/>
        </a:prstGeom>
        <a:ln w="3175">
          <a:noFill/>
        </a:ln>
      </xdr:spPr>
    </xdr:pic>
    <xdr:clientData/>
  </xdr:twoCellAnchor>
  <xdr:twoCellAnchor>
    <xdr:from>
      <xdr:col>2</xdr:col>
      <xdr:colOff>12402</xdr:colOff>
      <xdr:row>26</xdr:row>
      <xdr:rowOff>12979</xdr:rowOff>
    </xdr:from>
    <xdr:to>
      <xdr:col>2</xdr:col>
      <xdr:colOff>926802</xdr:colOff>
      <xdr:row>26</xdr:row>
      <xdr:rowOff>927379</xdr:rowOff>
    </xdr:to>
    <xdr:pic>
      <xdr:nvPicPr>
        <xdr:cNvPr id="14" name="Picture 13">
          <a:extLst>
            <a:ext uri="{FF2B5EF4-FFF2-40B4-BE49-F238E27FC236}">
              <a16:creationId xmlns:a16="http://schemas.microsoft.com/office/drawing/2014/main" id="{FB734B86-04DA-5A44-8606-1F7C29397E2B}"/>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xdr:blipFill>
      <xdr:spPr>
        <a:xfrm>
          <a:off x="5930602" y="44120079"/>
          <a:ext cx="914400" cy="914400"/>
        </a:xfrm>
        <a:prstGeom prst="rect">
          <a:avLst/>
        </a:prstGeom>
      </xdr:spPr>
    </xdr:pic>
    <xdr:clientData/>
  </xdr:twoCellAnchor>
  <xdr:twoCellAnchor>
    <xdr:from>
      <xdr:col>4</xdr:col>
      <xdr:colOff>17445</xdr:colOff>
      <xdr:row>26</xdr:row>
      <xdr:rowOff>14067</xdr:rowOff>
    </xdr:from>
    <xdr:to>
      <xdr:col>4</xdr:col>
      <xdr:colOff>1843289</xdr:colOff>
      <xdr:row>26</xdr:row>
      <xdr:rowOff>926989</xdr:rowOff>
    </xdr:to>
    <xdr:pic>
      <xdr:nvPicPr>
        <xdr:cNvPr id="15" name="Picture 14">
          <a:extLst>
            <a:ext uri="{FF2B5EF4-FFF2-40B4-BE49-F238E27FC236}">
              <a16:creationId xmlns:a16="http://schemas.microsoft.com/office/drawing/2014/main" id="{5BCD7D71-7E68-F446-B1AC-3BEAB0B95339}"/>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xdr:blipFill>
      <xdr:spPr>
        <a:xfrm>
          <a:off x="9834545" y="44121167"/>
          <a:ext cx="1825844" cy="912922"/>
        </a:xfrm>
        <a:prstGeom prst="rect">
          <a:avLst/>
        </a:prstGeom>
        <a:ln w="3175">
          <a:noFill/>
        </a:ln>
      </xdr:spPr>
    </xdr:pic>
    <xdr:clientData/>
  </xdr:twoCellAnchor>
  <xdr:twoCellAnchor>
    <xdr:from>
      <xdr:col>2</xdr:col>
      <xdr:colOff>12402</xdr:colOff>
      <xdr:row>25</xdr:row>
      <xdr:rowOff>12979</xdr:rowOff>
    </xdr:from>
    <xdr:to>
      <xdr:col>2</xdr:col>
      <xdr:colOff>926802</xdr:colOff>
      <xdr:row>25</xdr:row>
      <xdr:rowOff>927379</xdr:rowOff>
    </xdr:to>
    <xdr:pic>
      <xdr:nvPicPr>
        <xdr:cNvPr id="16" name="Picture 15">
          <a:extLst>
            <a:ext uri="{FF2B5EF4-FFF2-40B4-BE49-F238E27FC236}">
              <a16:creationId xmlns:a16="http://schemas.microsoft.com/office/drawing/2014/main" id="{DBC61536-69E6-7B46-976C-E5A7D7984254}"/>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xdr:blipFill>
      <xdr:spPr>
        <a:xfrm>
          <a:off x="5930602" y="45059879"/>
          <a:ext cx="914400" cy="914400"/>
        </a:xfrm>
        <a:prstGeom prst="rect">
          <a:avLst/>
        </a:prstGeom>
      </xdr:spPr>
    </xdr:pic>
    <xdr:clientData/>
  </xdr:twoCellAnchor>
  <xdr:twoCellAnchor>
    <xdr:from>
      <xdr:col>4</xdr:col>
      <xdr:colOff>17445</xdr:colOff>
      <xdr:row>25</xdr:row>
      <xdr:rowOff>14067</xdr:rowOff>
    </xdr:from>
    <xdr:to>
      <xdr:col>4</xdr:col>
      <xdr:colOff>1843289</xdr:colOff>
      <xdr:row>25</xdr:row>
      <xdr:rowOff>926989</xdr:rowOff>
    </xdr:to>
    <xdr:pic>
      <xdr:nvPicPr>
        <xdr:cNvPr id="17" name="Picture 16">
          <a:extLst>
            <a:ext uri="{FF2B5EF4-FFF2-40B4-BE49-F238E27FC236}">
              <a16:creationId xmlns:a16="http://schemas.microsoft.com/office/drawing/2014/main" id="{EC2DE952-D593-5E4B-BE01-19A30627D5F1}"/>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xdr:blipFill>
      <xdr:spPr>
        <a:xfrm>
          <a:off x="9834545" y="45060967"/>
          <a:ext cx="1825844" cy="912922"/>
        </a:xfrm>
        <a:prstGeom prst="rect">
          <a:avLst/>
        </a:prstGeom>
        <a:ln w="3175">
          <a:noFill/>
        </a:ln>
      </xdr:spPr>
    </xdr:pic>
    <xdr:clientData/>
  </xdr:twoCellAnchor>
  <xdr:twoCellAnchor>
    <xdr:from>
      <xdr:col>2</xdr:col>
      <xdr:colOff>12402</xdr:colOff>
      <xdr:row>21</xdr:row>
      <xdr:rowOff>12979</xdr:rowOff>
    </xdr:from>
    <xdr:to>
      <xdr:col>2</xdr:col>
      <xdr:colOff>926802</xdr:colOff>
      <xdr:row>21</xdr:row>
      <xdr:rowOff>927379</xdr:rowOff>
    </xdr:to>
    <xdr:pic>
      <xdr:nvPicPr>
        <xdr:cNvPr id="18" name="Picture 17">
          <a:extLst>
            <a:ext uri="{FF2B5EF4-FFF2-40B4-BE49-F238E27FC236}">
              <a16:creationId xmlns:a16="http://schemas.microsoft.com/office/drawing/2014/main" id="{81A19F02-BC1A-724B-8165-3E7714E2CAE7}"/>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4</xdr:col>
      <xdr:colOff>17445</xdr:colOff>
      <xdr:row>21</xdr:row>
      <xdr:rowOff>14067</xdr:rowOff>
    </xdr:from>
    <xdr:to>
      <xdr:col>4</xdr:col>
      <xdr:colOff>1843289</xdr:colOff>
      <xdr:row>21</xdr:row>
      <xdr:rowOff>926989</xdr:rowOff>
    </xdr:to>
    <xdr:pic>
      <xdr:nvPicPr>
        <xdr:cNvPr id="19" name="Picture 18">
          <a:extLst>
            <a:ext uri="{FF2B5EF4-FFF2-40B4-BE49-F238E27FC236}">
              <a16:creationId xmlns:a16="http://schemas.microsoft.com/office/drawing/2014/main" id="{6719630B-77A0-5345-975C-1CD100AE3C89}"/>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xdr:blipFill>
      <xdr:spPr>
        <a:xfrm>
          <a:off x="9834545" y="2769967"/>
          <a:ext cx="1825844" cy="912922"/>
        </a:xfrm>
        <a:prstGeom prst="rect">
          <a:avLst/>
        </a:prstGeom>
        <a:ln w="3175">
          <a:noFill/>
        </a:ln>
      </xdr:spPr>
    </xdr:pic>
    <xdr:clientData/>
  </xdr:twoCellAnchor>
  <xdr:twoCellAnchor>
    <xdr:from>
      <xdr:col>2</xdr:col>
      <xdr:colOff>12402</xdr:colOff>
      <xdr:row>19</xdr:row>
      <xdr:rowOff>12979</xdr:rowOff>
    </xdr:from>
    <xdr:to>
      <xdr:col>2</xdr:col>
      <xdr:colOff>926802</xdr:colOff>
      <xdr:row>19</xdr:row>
      <xdr:rowOff>927379</xdr:rowOff>
    </xdr:to>
    <xdr:pic>
      <xdr:nvPicPr>
        <xdr:cNvPr id="22" name="Picture 21">
          <a:extLst>
            <a:ext uri="{FF2B5EF4-FFF2-40B4-BE49-F238E27FC236}">
              <a16:creationId xmlns:a16="http://schemas.microsoft.com/office/drawing/2014/main" id="{74959ECD-A6F4-5B40-A749-655C9A85296E}"/>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xdr:blipFill>
      <xdr:spPr>
        <a:xfrm>
          <a:off x="5930602" y="28143479"/>
          <a:ext cx="914400" cy="914400"/>
        </a:xfrm>
        <a:prstGeom prst="rect">
          <a:avLst/>
        </a:prstGeom>
      </xdr:spPr>
    </xdr:pic>
    <xdr:clientData/>
  </xdr:twoCellAnchor>
  <xdr:twoCellAnchor>
    <xdr:from>
      <xdr:col>4</xdr:col>
      <xdr:colOff>17445</xdr:colOff>
      <xdr:row>19</xdr:row>
      <xdr:rowOff>14067</xdr:rowOff>
    </xdr:from>
    <xdr:to>
      <xdr:col>4</xdr:col>
      <xdr:colOff>1843289</xdr:colOff>
      <xdr:row>19</xdr:row>
      <xdr:rowOff>926989</xdr:rowOff>
    </xdr:to>
    <xdr:pic>
      <xdr:nvPicPr>
        <xdr:cNvPr id="23" name="Picture 22">
          <a:extLst>
            <a:ext uri="{FF2B5EF4-FFF2-40B4-BE49-F238E27FC236}">
              <a16:creationId xmlns:a16="http://schemas.microsoft.com/office/drawing/2014/main" id="{A807C431-D00A-6742-A422-187AA224C09B}"/>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xdr:blipFill>
      <xdr:spPr>
        <a:xfrm>
          <a:off x="9834545" y="28144567"/>
          <a:ext cx="1825844" cy="912922"/>
        </a:xfrm>
        <a:prstGeom prst="rect">
          <a:avLst/>
        </a:prstGeom>
        <a:ln w="3175">
          <a:noFill/>
        </a:ln>
      </xdr:spPr>
    </xdr:pic>
    <xdr:clientData/>
  </xdr:twoCellAnchor>
  <xdr:twoCellAnchor>
    <xdr:from>
      <xdr:col>2</xdr:col>
      <xdr:colOff>12402</xdr:colOff>
      <xdr:row>20</xdr:row>
      <xdr:rowOff>12979</xdr:rowOff>
    </xdr:from>
    <xdr:to>
      <xdr:col>2</xdr:col>
      <xdr:colOff>926802</xdr:colOff>
      <xdr:row>20</xdr:row>
      <xdr:rowOff>927379</xdr:rowOff>
    </xdr:to>
    <xdr:pic>
      <xdr:nvPicPr>
        <xdr:cNvPr id="24" name="Picture 23">
          <a:extLst>
            <a:ext uri="{FF2B5EF4-FFF2-40B4-BE49-F238E27FC236}">
              <a16:creationId xmlns:a16="http://schemas.microsoft.com/office/drawing/2014/main" id="{220DDCE5-B9D4-314A-A664-E7120E6E624D}"/>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xdr:blipFill>
      <xdr:spPr>
        <a:xfrm>
          <a:off x="5930602" y="30962879"/>
          <a:ext cx="914400" cy="914400"/>
        </a:xfrm>
        <a:prstGeom prst="rect">
          <a:avLst/>
        </a:prstGeom>
      </xdr:spPr>
    </xdr:pic>
    <xdr:clientData/>
  </xdr:twoCellAnchor>
  <xdr:twoCellAnchor>
    <xdr:from>
      <xdr:col>4</xdr:col>
      <xdr:colOff>17445</xdr:colOff>
      <xdr:row>20</xdr:row>
      <xdr:rowOff>14067</xdr:rowOff>
    </xdr:from>
    <xdr:to>
      <xdr:col>4</xdr:col>
      <xdr:colOff>1843289</xdr:colOff>
      <xdr:row>20</xdr:row>
      <xdr:rowOff>926989</xdr:rowOff>
    </xdr:to>
    <xdr:pic>
      <xdr:nvPicPr>
        <xdr:cNvPr id="25" name="Picture 24">
          <a:extLst>
            <a:ext uri="{FF2B5EF4-FFF2-40B4-BE49-F238E27FC236}">
              <a16:creationId xmlns:a16="http://schemas.microsoft.com/office/drawing/2014/main" id="{6C8EADE6-A9EA-2E40-98E3-A6EFFD729399}"/>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xdr:blipFill>
      <xdr:spPr>
        <a:xfrm>
          <a:off x="9834545" y="30963967"/>
          <a:ext cx="1825844" cy="912922"/>
        </a:xfrm>
        <a:prstGeom prst="rect">
          <a:avLst/>
        </a:prstGeom>
        <a:ln w="3175">
          <a:noFill/>
        </a:ln>
      </xdr:spPr>
    </xdr:pic>
    <xdr:clientData/>
  </xdr:twoCellAnchor>
  <xdr:twoCellAnchor>
    <xdr:from>
      <xdr:col>2</xdr:col>
      <xdr:colOff>12402</xdr:colOff>
      <xdr:row>18</xdr:row>
      <xdr:rowOff>12979</xdr:rowOff>
    </xdr:from>
    <xdr:to>
      <xdr:col>2</xdr:col>
      <xdr:colOff>926802</xdr:colOff>
      <xdr:row>18</xdr:row>
      <xdr:rowOff>927379</xdr:rowOff>
    </xdr:to>
    <xdr:pic>
      <xdr:nvPicPr>
        <xdr:cNvPr id="20" name="Picture 19">
          <a:extLst>
            <a:ext uri="{FF2B5EF4-FFF2-40B4-BE49-F238E27FC236}">
              <a16:creationId xmlns:a16="http://schemas.microsoft.com/office/drawing/2014/main" id="{5EC2A2AC-30AA-5849-BF2F-5EC5388EAFBD}"/>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4</xdr:col>
      <xdr:colOff>17445</xdr:colOff>
      <xdr:row>18</xdr:row>
      <xdr:rowOff>14067</xdr:rowOff>
    </xdr:from>
    <xdr:to>
      <xdr:col>4</xdr:col>
      <xdr:colOff>1843289</xdr:colOff>
      <xdr:row>18</xdr:row>
      <xdr:rowOff>926989</xdr:rowOff>
    </xdr:to>
    <xdr:pic>
      <xdr:nvPicPr>
        <xdr:cNvPr id="21" name="Picture 20">
          <a:extLst>
            <a:ext uri="{FF2B5EF4-FFF2-40B4-BE49-F238E27FC236}">
              <a16:creationId xmlns:a16="http://schemas.microsoft.com/office/drawing/2014/main" id="{3EB1990C-B581-2047-ABA0-514A9E747B3B}"/>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xdr:blipFill>
      <xdr:spPr>
        <a:xfrm>
          <a:off x="9834545" y="3709767"/>
          <a:ext cx="1825844" cy="912922"/>
        </a:xfrm>
        <a:prstGeom prst="rect">
          <a:avLst/>
        </a:prstGeom>
        <a:ln w="3175">
          <a:noFill/>
        </a:ln>
      </xdr:spPr>
    </xdr:pic>
    <xdr:clientData/>
  </xdr:twoCellAnchor>
  <xdr:twoCellAnchor>
    <xdr:from>
      <xdr:col>2</xdr:col>
      <xdr:colOff>12402</xdr:colOff>
      <xdr:row>16</xdr:row>
      <xdr:rowOff>12979</xdr:rowOff>
    </xdr:from>
    <xdr:to>
      <xdr:col>2</xdr:col>
      <xdr:colOff>926802</xdr:colOff>
      <xdr:row>16</xdr:row>
      <xdr:rowOff>927379</xdr:rowOff>
    </xdr:to>
    <xdr:pic>
      <xdr:nvPicPr>
        <xdr:cNvPr id="26" name="Picture 25">
          <a:extLst>
            <a:ext uri="{FF2B5EF4-FFF2-40B4-BE49-F238E27FC236}">
              <a16:creationId xmlns:a16="http://schemas.microsoft.com/office/drawing/2014/main" id="{2BE48993-AED2-1B48-8BAF-CC1C539B093F}"/>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2</xdr:col>
      <xdr:colOff>12402</xdr:colOff>
      <xdr:row>17</xdr:row>
      <xdr:rowOff>12979</xdr:rowOff>
    </xdr:from>
    <xdr:to>
      <xdr:col>2</xdr:col>
      <xdr:colOff>926802</xdr:colOff>
      <xdr:row>17</xdr:row>
      <xdr:rowOff>927379</xdr:rowOff>
    </xdr:to>
    <xdr:pic>
      <xdr:nvPicPr>
        <xdr:cNvPr id="28" name="Picture 27">
          <a:extLst>
            <a:ext uri="{FF2B5EF4-FFF2-40B4-BE49-F238E27FC236}">
              <a16:creationId xmlns:a16="http://schemas.microsoft.com/office/drawing/2014/main" id="{4CEDC8AA-283E-7145-BB4D-403D07CB79AE}"/>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4</xdr:col>
      <xdr:colOff>17445</xdr:colOff>
      <xdr:row>17</xdr:row>
      <xdr:rowOff>14067</xdr:rowOff>
    </xdr:from>
    <xdr:to>
      <xdr:col>4</xdr:col>
      <xdr:colOff>1843289</xdr:colOff>
      <xdr:row>17</xdr:row>
      <xdr:rowOff>926989</xdr:rowOff>
    </xdr:to>
    <xdr:pic>
      <xdr:nvPicPr>
        <xdr:cNvPr id="29" name="Picture 28">
          <a:extLst>
            <a:ext uri="{FF2B5EF4-FFF2-40B4-BE49-F238E27FC236}">
              <a16:creationId xmlns:a16="http://schemas.microsoft.com/office/drawing/2014/main" id="{77FFE750-0D88-2F44-A92A-DCE71E634989}"/>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xdr:blipFill>
      <xdr:spPr>
        <a:xfrm>
          <a:off x="9834545" y="3709767"/>
          <a:ext cx="1825844" cy="912922"/>
        </a:xfrm>
        <a:prstGeom prst="rect">
          <a:avLst/>
        </a:prstGeom>
        <a:ln w="3175">
          <a:noFill/>
        </a:ln>
      </xdr:spPr>
    </xdr:pic>
    <xdr:clientData/>
  </xdr:twoCellAnchor>
  <xdr:twoCellAnchor>
    <xdr:from>
      <xdr:col>4</xdr:col>
      <xdr:colOff>17445</xdr:colOff>
      <xdr:row>16</xdr:row>
      <xdr:rowOff>14067</xdr:rowOff>
    </xdr:from>
    <xdr:to>
      <xdr:col>4</xdr:col>
      <xdr:colOff>1843289</xdr:colOff>
      <xdr:row>16</xdr:row>
      <xdr:rowOff>926989</xdr:rowOff>
    </xdr:to>
    <xdr:pic>
      <xdr:nvPicPr>
        <xdr:cNvPr id="32" name="Picture 31">
          <a:extLst>
            <a:ext uri="{FF2B5EF4-FFF2-40B4-BE49-F238E27FC236}">
              <a16:creationId xmlns:a16="http://schemas.microsoft.com/office/drawing/2014/main" id="{E87439D6-51C9-CA47-BC35-59955B570B70}"/>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xdr:blipFill>
      <xdr:spPr>
        <a:xfrm>
          <a:off x="9834545" y="2769967"/>
          <a:ext cx="1825844" cy="912922"/>
        </a:xfrm>
        <a:prstGeom prst="rect">
          <a:avLst/>
        </a:prstGeom>
        <a:ln w="3175">
          <a:noFill/>
        </a:ln>
      </xdr:spPr>
    </xdr:pic>
    <xdr:clientData/>
  </xdr:twoCellAnchor>
  <xdr:twoCellAnchor>
    <xdr:from>
      <xdr:col>2</xdr:col>
      <xdr:colOff>12402</xdr:colOff>
      <xdr:row>15</xdr:row>
      <xdr:rowOff>12979</xdr:rowOff>
    </xdr:from>
    <xdr:to>
      <xdr:col>2</xdr:col>
      <xdr:colOff>926802</xdr:colOff>
      <xdr:row>15</xdr:row>
      <xdr:rowOff>927379</xdr:rowOff>
    </xdr:to>
    <xdr:pic>
      <xdr:nvPicPr>
        <xdr:cNvPr id="27" name="Picture 26">
          <a:extLst>
            <a:ext uri="{FF2B5EF4-FFF2-40B4-BE49-F238E27FC236}">
              <a16:creationId xmlns:a16="http://schemas.microsoft.com/office/drawing/2014/main" id="{14EBFA29-E0DB-904D-9180-3B4A40FFF571}"/>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xdr:blipFill>
      <xdr:spPr>
        <a:xfrm>
          <a:off x="5930602" y="53518079"/>
          <a:ext cx="914400" cy="914400"/>
        </a:xfrm>
        <a:prstGeom prst="rect">
          <a:avLst/>
        </a:prstGeom>
      </xdr:spPr>
    </xdr:pic>
    <xdr:clientData/>
  </xdr:twoCellAnchor>
  <xdr:twoCellAnchor>
    <xdr:from>
      <xdr:col>2</xdr:col>
      <xdr:colOff>12402</xdr:colOff>
      <xdr:row>14</xdr:row>
      <xdr:rowOff>12979</xdr:rowOff>
    </xdr:from>
    <xdr:to>
      <xdr:col>2</xdr:col>
      <xdr:colOff>926802</xdr:colOff>
      <xdr:row>14</xdr:row>
      <xdr:rowOff>927379</xdr:rowOff>
    </xdr:to>
    <xdr:pic>
      <xdr:nvPicPr>
        <xdr:cNvPr id="30" name="Picture 29">
          <a:extLst>
            <a:ext uri="{FF2B5EF4-FFF2-40B4-BE49-F238E27FC236}">
              <a16:creationId xmlns:a16="http://schemas.microsoft.com/office/drawing/2014/main" id="{6400760B-90BF-2947-8D1C-7B106DAEFC00}"/>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xdr:blipFill>
      <xdr:spPr>
        <a:xfrm>
          <a:off x="5930602" y="54457879"/>
          <a:ext cx="914400" cy="914400"/>
        </a:xfrm>
        <a:prstGeom prst="rect">
          <a:avLst/>
        </a:prstGeom>
      </xdr:spPr>
    </xdr:pic>
    <xdr:clientData/>
  </xdr:twoCellAnchor>
  <xdr:twoCellAnchor>
    <xdr:from>
      <xdr:col>4</xdr:col>
      <xdr:colOff>17445</xdr:colOff>
      <xdr:row>15</xdr:row>
      <xdr:rowOff>14067</xdr:rowOff>
    </xdr:from>
    <xdr:to>
      <xdr:col>4</xdr:col>
      <xdr:colOff>1843289</xdr:colOff>
      <xdr:row>15</xdr:row>
      <xdr:rowOff>926989</xdr:rowOff>
    </xdr:to>
    <xdr:pic>
      <xdr:nvPicPr>
        <xdr:cNvPr id="31" name="Picture 30">
          <a:extLst>
            <a:ext uri="{FF2B5EF4-FFF2-40B4-BE49-F238E27FC236}">
              <a16:creationId xmlns:a16="http://schemas.microsoft.com/office/drawing/2014/main" id="{5270D534-5119-384D-A786-275C1EF6ABF9}"/>
            </a:ext>
          </a:extLst>
        </xdr:cNvPr>
        <xdr:cNvPicPr>
          <a:picLocks noChangeAspect="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xdr:blipFill>
      <xdr:spPr>
        <a:xfrm>
          <a:off x="9834545" y="53519167"/>
          <a:ext cx="1825844" cy="912922"/>
        </a:xfrm>
        <a:prstGeom prst="rect">
          <a:avLst/>
        </a:prstGeom>
        <a:ln w="3175">
          <a:noFill/>
        </a:ln>
      </xdr:spPr>
    </xdr:pic>
    <xdr:clientData/>
  </xdr:twoCellAnchor>
  <xdr:twoCellAnchor>
    <xdr:from>
      <xdr:col>4</xdr:col>
      <xdr:colOff>17445</xdr:colOff>
      <xdr:row>14</xdr:row>
      <xdr:rowOff>14067</xdr:rowOff>
    </xdr:from>
    <xdr:to>
      <xdr:col>4</xdr:col>
      <xdr:colOff>1843289</xdr:colOff>
      <xdr:row>14</xdr:row>
      <xdr:rowOff>926989</xdr:rowOff>
    </xdr:to>
    <xdr:pic>
      <xdr:nvPicPr>
        <xdr:cNvPr id="33" name="Picture 32">
          <a:extLst>
            <a:ext uri="{FF2B5EF4-FFF2-40B4-BE49-F238E27FC236}">
              <a16:creationId xmlns:a16="http://schemas.microsoft.com/office/drawing/2014/main" id="{3F830416-8C21-BB43-B4A4-A15B30D6F5A1}"/>
            </a:ext>
          </a:extLst>
        </xdr:cNvPr>
        <xdr:cNvPicPr>
          <a:picLocks noChangeAspect="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xdr:blipFill>
      <xdr:spPr>
        <a:xfrm>
          <a:off x="9834545" y="54458967"/>
          <a:ext cx="1825844" cy="912922"/>
        </a:xfrm>
        <a:prstGeom prst="rect">
          <a:avLst/>
        </a:prstGeom>
        <a:ln w="3175">
          <a:noFill/>
        </a:ln>
      </xdr:spPr>
    </xdr:pic>
    <xdr:clientData/>
  </xdr:twoCellAnchor>
  <xdr:twoCellAnchor>
    <xdr:from>
      <xdr:col>4</xdr:col>
      <xdr:colOff>30124</xdr:colOff>
      <xdr:row>8</xdr:row>
      <xdr:rowOff>14067</xdr:rowOff>
    </xdr:from>
    <xdr:to>
      <xdr:col>4</xdr:col>
      <xdr:colOff>1830609</xdr:colOff>
      <xdr:row>8</xdr:row>
      <xdr:rowOff>926989</xdr:rowOff>
    </xdr:to>
    <xdr:pic>
      <xdr:nvPicPr>
        <xdr:cNvPr id="34" name="Picture 33">
          <a:extLst>
            <a:ext uri="{FF2B5EF4-FFF2-40B4-BE49-F238E27FC236}">
              <a16:creationId xmlns:a16="http://schemas.microsoft.com/office/drawing/2014/main" id="{F1A48E0A-F42E-D647-BF8D-6B421A588CF4}"/>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xdr:blipFill>
      <xdr:spPr>
        <a:xfrm>
          <a:off x="9847224" y="5589367"/>
          <a:ext cx="1800485" cy="912922"/>
        </a:xfrm>
        <a:prstGeom prst="rect">
          <a:avLst/>
        </a:prstGeom>
        <a:ln w="3175">
          <a:noFill/>
        </a:ln>
      </xdr:spPr>
    </xdr:pic>
    <xdr:clientData/>
  </xdr:twoCellAnchor>
  <xdr:twoCellAnchor>
    <xdr:from>
      <xdr:col>4</xdr:col>
      <xdr:colOff>17445</xdr:colOff>
      <xdr:row>12</xdr:row>
      <xdr:rowOff>14067</xdr:rowOff>
    </xdr:from>
    <xdr:to>
      <xdr:col>4</xdr:col>
      <xdr:colOff>1843289</xdr:colOff>
      <xdr:row>12</xdr:row>
      <xdr:rowOff>926989</xdr:rowOff>
    </xdr:to>
    <xdr:pic>
      <xdr:nvPicPr>
        <xdr:cNvPr id="35" name="Picture 34">
          <a:extLst>
            <a:ext uri="{FF2B5EF4-FFF2-40B4-BE49-F238E27FC236}">
              <a16:creationId xmlns:a16="http://schemas.microsoft.com/office/drawing/2014/main" id="{3DC41A58-9B7D-3945-BE75-78E3990A350F}"/>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xdr:blipFill>
      <xdr:spPr>
        <a:xfrm>
          <a:off x="9834545" y="5589367"/>
          <a:ext cx="1825844" cy="912922"/>
        </a:xfrm>
        <a:prstGeom prst="rect">
          <a:avLst/>
        </a:prstGeom>
        <a:ln w="3175">
          <a:noFill/>
        </a:ln>
      </xdr:spPr>
    </xdr:pic>
    <xdr:clientData/>
  </xdr:twoCellAnchor>
  <xdr:twoCellAnchor>
    <xdr:from>
      <xdr:col>4</xdr:col>
      <xdr:colOff>17445</xdr:colOff>
      <xdr:row>13</xdr:row>
      <xdr:rowOff>14067</xdr:rowOff>
    </xdr:from>
    <xdr:to>
      <xdr:col>4</xdr:col>
      <xdr:colOff>1843289</xdr:colOff>
      <xdr:row>13</xdr:row>
      <xdr:rowOff>926989</xdr:rowOff>
    </xdr:to>
    <xdr:pic>
      <xdr:nvPicPr>
        <xdr:cNvPr id="36" name="Picture 35">
          <a:extLst>
            <a:ext uri="{FF2B5EF4-FFF2-40B4-BE49-F238E27FC236}">
              <a16:creationId xmlns:a16="http://schemas.microsoft.com/office/drawing/2014/main" id="{15C8A71B-F5A1-044F-9D67-922069253795}"/>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xdr:blipFill>
      <xdr:spPr>
        <a:xfrm>
          <a:off x="9834545" y="7468967"/>
          <a:ext cx="1825844" cy="912922"/>
        </a:xfrm>
        <a:prstGeom prst="rect">
          <a:avLst/>
        </a:prstGeom>
        <a:ln w="3175">
          <a:noFill/>
        </a:ln>
      </xdr:spPr>
    </xdr:pic>
    <xdr:clientData/>
  </xdr:twoCellAnchor>
  <xdr:twoCellAnchor>
    <xdr:from>
      <xdr:col>2</xdr:col>
      <xdr:colOff>12402</xdr:colOff>
      <xdr:row>8</xdr:row>
      <xdr:rowOff>12979</xdr:rowOff>
    </xdr:from>
    <xdr:to>
      <xdr:col>2</xdr:col>
      <xdr:colOff>926802</xdr:colOff>
      <xdr:row>8</xdr:row>
      <xdr:rowOff>927379</xdr:rowOff>
    </xdr:to>
    <xdr:pic>
      <xdr:nvPicPr>
        <xdr:cNvPr id="37" name="Picture 36">
          <a:extLst>
            <a:ext uri="{FF2B5EF4-FFF2-40B4-BE49-F238E27FC236}">
              <a16:creationId xmlns:a16="http://schemas.microsoft.com/office/drawing/2014/main" id="{E23AE16B-348A-6D47-9ED6-E51741E77332}"/>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xdr:blipFill>
      <xdr:spPr>
        <a:xfrm>
          <a:off x="5930602" y="5588279"/>
          <a:ext cx="914400" cy="914400"/>
        </a:xfrm>
        <a:prstGeom prst="rect">
          <a:avLst/>
        </a:prstGeom>
      </xdr:spPr>
    </xdr:pic>
    <xdr:clientData/>
  </xdr:twoCellAnchor>
  <xdr:twoCellAnchor>
    <xdr:from>
      <xdr:col>2</xdr:col>
      <xdr:colOff>12402</xdr:colOff>
      <xdr:row>12</xdr:row>
      <xdr:rowOff>12979</xdr:rowOff>
    </xdr:from>
    <xdr:to>
      <xdr:col>2</xdr:col>
      <xdr:colOff>926802</xdr:colOff>
      <xdr:row>12</xdr:row>
      <xdr:rowOff>927379</xdr:rowOff>
    </xdr:to>
    <xdr:pic>
      <xdr:nvPicPr>
        <xdr:cNvPr id="38" name="Picture 37">
          <a:extLst>
            <a:ext uri="{FF2B5EF4-FFF2-40B4-BE49-F238E27FC236}">
              <a16:creationId xmlns:a16="http://schemas.microsoft.com/office/drawing/2014/main" id="{28E88F84-B63C-274A-B0D1-F650B6D2038B}"/>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xdr:blipFill>
      <xdr:spPr>
        <a:xfrm>
          <a:off x="5930602" y="5588279"/>
          <a:ext cx="914400" cy="914400"/>
        </a:xfrm>
        <a:prstGeom prst="rect">
          <a:avLst/>
        </a:prstGeom>
      </xdr:spPr>
    </xdr:pic>
    <xdr:clientData/>
  </xdr:twoCellAnchor>
  <xdr:twoCellAnchor>
    <xdr:from>
      <xdr:col>2</xdr:col>
      <xdr:colOff>12402</xdr:colOff>
      <xdr:row>13</xdr:row>
      <xdr:rowOff>12979</xdr:rowOff>
    </xdr:from>
    <xdr:to>
      <xdr:col>2</xdr:col>
      <xdr:colOff>926802</xdr:colOff>
      <xdr:row>13</xdr:row>
      <xdr:rowOff>927379</xdr:rowOff>
    </xdr:to>
    <xdr:pic>
      <xdr:nvPicPr>
        <xdr:cNvPr id="39" name="Picture 38">
          <a:extLst>
            <a:ext uri="{FF2B5EF4-FFF2-40B4-BE49-F238E27FC236}">
              <a16:creationId xmlns:a16="http://schemas.microsoft.com/office/drawing/2014/main" id="{8BAF9DB0-5DDD-EA4E-B6E9-48E487A19AF2}"/>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xdr:blipFill>
      <xdr:spPr>
        <a:xfrm>
          <a:off x="5930602" y="7467879"/>
          <a:ext cx="914400" cy="914400"/>
        </a:xfrm>
        <a:prstGeom prst="rect">
          <a:avLst/>
        </a:prstGeom>
      </xdr:spPr>
    </xdr:pic>
    <xdr:clientData/>
  </xdr:twoCellAnchor>
  <xdr:twoCellAnchor>
    <xdr:from>
      <xdr:col>2</xdr:col>
      <xdr:colOff>12402</xdr:colOff>
      <xdr:row>10</xdr:row>
      <xdr:rowOff>12979</xdr:rowOff>
    </xdr:from>
    <xdr:to>
      <xdr:col>2</xdr:col>
      <xdr:colOff>926802</xdr:colOff>
      <xdr:row>10</xdr:row>
      <xdr:rowOff>927379</xdr:rowOff>
    </xdr:to>
    <xdr:pic>
      <xdr:nvPicPr>
        <xdr:cNvPr id="40" name="Picture 39">
          <a:extLst>
            <a:ext uri="{FF2B5EF4-FFF2-40B4-BE49-F238E27FC236}">
              <a16:creationId xmlns:a16="http://schemas.microsoft.com/office/drawing/2014/main" id="{70143B8F-B958-FF42-9F38-7B82313947B4}"/>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xdr:blipFill>
      <xdr:spPr>
        <a:xfrm>
          <a:off x="5930602" y="5588279"/>
          <a:ext cx="914400" cy="914400"/>
        </a:xfrm>
        <a:prstGeom prst="rect">
          <a:avLst/>
        </a:prstGeom>
      </xdr:spPr>
    </xdr:pic>
    <xdr:clientData/>
  </xdr:twoCellAnchor>
  <xdr:twoCellAnchor>
    <xdr:from>
      <xdr:col>4</xdr:col>
      <xdr:colOff>30124</xdr:colOff>
      <xdr:row>10</xdr:row>
      <xdr:rowOff>14067</xdr:rowOff>
    </xdr:from>
    <xdr:to>
      <xdr:col>4</xdr:col>
      <xdr:colOff>1830609</xdr:colOff>
      <xdr:row>10</xdr:row>
      <xdr:rowOff>926989</xdr:rowOff>
    </xdr:to>
    <xdr:pic>
      <xdr:nvPicPr>
        <xdr:cNvPr id="41" name="Picture 40">
          <a:extLst>
            <a:ext uri="{FF2B5EF4-FFF2-40B4-BE49-F238E27FC236}">
              <a16:creationId xmlns:a16="http://schemas.microsoft.com/office/drawing/2014/main" id="{DBBEFA3F-9BCB-E14B-87CA-409DDBF5132D}"/>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xdr:blipFill>
      <xdr:spPr>
        <a:xfrm>
          <a:off x="9847224" y="5589367"/>
          <a:ext cx="1800485" cy="912922"/>
        </a:xfrm>
        <a:prstGeom prst="rect">
          <a:avLst/>
        </a:prstGeom>
        <a:ln w="3175">
          <a:noFill/>
        </a:ln>
      </xdr:spPr>
    </xdr:pic>
    <xdr:clientData/>
  </xdr:twoCellAnchor>
  <xdr:twoCellAnchor>
    <xdr:from>
      <xdr:col>4</xdr:col>
      <xdr:colOff>17445</xdr:colOff>
      <xdr:row>11</xdr:row>
      <xdr:rowOff>14067</xdr:rowOff>
    </xdr:from>
    <xdr:to>
      <xdr:col>4</xdr:col>
      <xdr:colOff>1843289</xdr:colOff>
      <xdr:row>11</xdr:row>
      <xdr:rowOff>926989</xdr:rowOff>
    </xdr:to>
    <xdr:pic>
      <xdr:nvPicPr>
        <xdr:cNvPr id="42" name="Picture 41">
          <a:extLst>
            <a:ext uri="{FF2B5EF4-FFF2-40B4-BE49-F238E27FC236}">
              <a16:creationId xmlns:a16="http://schemas.microsoft.com/office/drawing/2014/main" id="{3EE01395-2645-644F-BEE4-A63B229E8F32}"/>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xdr:blipFill>
      <xdr:spPr>
        <a:xfrm>
          <a:off x="9834545" y="6529167"/>
          <a:ext cx="1825844" cy="912922"/>
        </a:xfrm>
        <a:prstGeom prst="rect">
          <a:avLst/>
        </a:prstGeom>
        <a:ln w="3175">
          <a:noFill/>
        </a:ln>
      </xdr:spPr>
    </xdr:pic>
    <xdr:clientData/>
  </xdr:twoCellAnchor>
  <xdr:twoCellAnchor>
    <xdr:from>
      <xdr:col>2</xdr:col>
      <xdr:colOff>12402</xdr:colOff>
      <xdr:row>11</xdr:row>
      <xdr:rowOff>12979</xdr:rowOff>
    </xdr:from>
    <xdr:to>
      <xdr:col>2</xdr:col>
      <xdr:colOff>926802</xdr:colOff>
      <xdr:row>11</xdr:row>
      <xdr:rowOff>927379</xdr:rowOff>
    </xdr:to>
    <xdr:pic>
      <xdr:nvPicPr>
        <xdr:cNvPr id="43" name="Picture 42">
          <a:extLst>
            <a:ext uri="{FF2B5EF4-FFF2-40B4-BE49-F238E27FC236}">
              <a16:creationId xmlns:a16="http://schemas.microsoft.com/office/drawing/2014/main" id="{32A8B5EB-5667-6D4C-80D4-333DB3B9BCF1}"/>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xdr:blipFill>
      <xdr:spPr>
        <a:xfrm>
          <a:off x="5930602" y="6528079"/>
          <a:ext cx="914400" cy="914400"/>
        </a:xfrm>
        <a:prstGeom prst="rect">
          <a:avLst/>
        </a:prstGeom>
      </xdr:spPr>
    </xdr:pic>
    <xdr:clientData/>
  </xdr:twoCellAnchor>
  <xdr:twoCellAnchor>
    <xdr:from>
      <xdr:col>4</xdr:col>
      <xdr:colOff>30124</xdr:colOff>
      <xdr:row>7</xdr:row>
      <xdr:rowOff>14067</xdr:rowOff>
    </xdr:from>
    <xdr:to>
      <xdr:col>4</xdr:col>
      <xdr:colOff>1830609</xdr:colOff>
      <xdr:row>7</xdr:row>
      <xdr:rowOff>926989</xdr:rowOff>
    </xdr:to>
    <xdr:pic>
      <xdr:nvPicPr>
        <xdr:cNvPr id="44" name="Picture 43">
          <a:extLst>
            <a:ext uri="{FF2B5EF4-FFF2-40B4-BE49-F238E27FC236}">
              <a16:creationId xmlns:a16="http://schemas.microsoft.com/office/drawing/2014/main" id="{EFBA6F07-69F6-014D-B7D8-2BC7A025A22C}"/>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xdr:blipFill>
      <xdr:spPr>
        <a:xfrm>
          <a:off x="9847224" y="3709767"/>
          <a:ext cx="1800485" cy="912922"/>
        </a:xfrm>
        <a:prstGeom prst="rect">
          <a:avLst/>
        </a:prstGeom>
        <a:ln w="3175">
          <a:noFill/>
        </a:ln>
      </xdr:spPr>
    </xdr:pic>
    <xdr:clientData/>
  </xdr:twoCellAnchor>
  <xdr:twoCellAnchor>
    <xdr:from>
      <xdr:col>2</xdr:col>
      <xdr:colOff>12402</xdr:colOff>
      <xdr:row>7</xdr:row>
      <xdr:rowOff>12979</xdr:rowOff>
    </xdr:from>
    <xdr:to>
      <xdr:col>2</xdr:col>
      <xdr:colOff>926802</xdr:colOff>
      <xdr:row>7</xdr:row>
      <xdr:rowOff>927379</xdr:rowOff>
    </xdr:to>
    <xdr:pic>
      <xdr:nvPicPr>
        <xdr:cNvPr id="45" name="Picture 44">
          <a:extLst>
            <a:ext uri="{FF2B5EF4-FFF2-40B4-BE49-F238E27FC236}">
              <a16:creationId xmlns:a16="http://schemas.microsoft.com/office/drawing/2014/main" id="{A0A7A6CD-9B16-4B4E-BE9F-387C45356A8C}"/>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17445</xdr:colOff>
      <xdr:row>16</xdr:row>
      <xdr:rowOff>15655</xdr:rowOff>
    </xdr:from>
    <xdr:to>
      <xdr:col>4</xdr:col>
      <xdr:colOff>1843289</xdr:colOff>
      <xdr:row>17</xdr:row>
      <xdr:rowOff>1477</xdr:rowOff>
    </xdr:to>
    <xdr:pic>
      <xdr:nvPicPr>
        <xdr:cNvPr id="251" name="Picture 250">
          <a:extLst>
            <a:ext uri="{FF2B5EF4-FFF2-40B4-BE49-F238E27FC236}">
              <a16:creationId xmlns:a16="http://schemas.microsoft.com/office/drawing/2014/main" id="{ADE6B353-5882-F84D-B489-CD781408BAE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9885345" y="4028855"/>
          <a:ext cx="1825844" cy="747822"/>
        </a:xfrm>
        <a:prstGeom prst="rect">
          <a:avLst/>
        </a:prstGeom>
      </xdr:spPr>
    </xdr:pic>
    <xdr:clientData/>
  </xdr:twoCellAnchor>
  <xdr:twoCellAnchor>
    <xdr:from>
      <xdr:col>2</xdr:col>
      <xdr:colOff>12402</xdr:colOff>
      <xdr:row>53</xdr:row>
      <xdr:rowOff>14605</xdr:rowOff>
    </xdr:from>
    <xdr:to>
      <xdr:col>2</xdr:col>
      <xdr:colOff>926802</xdr:colOff>
      <xdr:row>53</xdr:row>
      <xdr:rowOff>929005</xdr:rowOff>
    </xdr:to>
    <xdr:pic>
      <xdr:nvPicPr>
        <xdr:cNvPr id="480" name="Picture 479">
          <a:extLst>
            <a:ext uri="{FF2B5EF4-FFF2-40B4-BE49-F238E27FC236}">
              <a16:creationId xmlns:a16="http://schemas.microsoft.com/office/drawing/2014/main" id="{1A651F64-EB2A-7E43-8B07-800B2D10222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930602" y="45061505"/>
          <a:ext cx="914400" cy="914400"/>
        </a:xfrm>
        <a:prstGeom prst="rect">
          <a:avLst/>
        </a:prstGeom>
      </xdr:spPr>
    </xdr:pic>
    <xdr:clientData/>
  </xdr:twoCellAnchor>
  <xdr:twoCellAnchor>
    <xdr:from>
      <xdr:col>2</xdr:col>
      <xdr:colOff>12402</xdr:colOff>
      <xdr:row>54</xdr:row>
      <xdr:rowOff>14605</xdr:rowOff>
    </xdr:from>
    <xdr:to>
      <xdr:col>2</xdr:col>
      <xdr:colOff>926802</xdr:colOff>
      <xdr:row>54</xdr:row>
      <xdr:rowOff>929005</xdr:rowOff>
    </xdr:to>
    <xdr:pic>
      <xdr:nvPicPr>
        <xdr:cNvPr id="481" name="Picture 480">
          <a:extLst>
            <a:ext uri="{FF2B5EF4-FFF2-40B4-BE49-F238E27FC236}">
              <a16:creationId xmlns:a16="http://schemas.microsoft.com/office/drawing/2014/main" id="{A7CDAD0A-DCA9-3043-A42A-420C7C78704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0602" y="46001305"/>
          <a:ext cx="914400" cy="914400"/>
        </a:xfrm>
        <a:prstGeom prst="rect">
          <a:avLst/>
        </a:prstGeom>
      </xdr:spPr>
    </xdr:pic>
    <xdr:clientData/>
  </xdr:twoCellAnchor>
  <xdr:twoCellAnchor>
    <xdr:from>
      <xdr:col>4</xdr:col>
      <xdr:colOff>17445</xdr:colOff>
      <xdr:row>53</xdr:row>
      <xdr:rowOff>14605</xdr:rowOff>
    </xdr:from>
    <xdr:to>
      <xdr:col>4</xdr:col>
      <xdr:colOff>1843289</xdr:colOff>
      <xdr:row>53</xdr:row>
      <xdr:rowOff>927527</xdr:rowOff>
    </xdr:to>
    <xdr:pic>
      <xdr:nvPicPr>
        <xdr:cNvPr id="484" name="Picture 483">
          <a:extLst>
            <a:ext uri="{FF2B5EF4-FFF2-40B4-BE49-F238E27FC236}">
              <a16:creationId xmlns:a16="http://schemas.microsoft.com/office/drawing/2014/main" id="{FF28CD7B-9D81-8649-A2AB-D519943A88CA}"/>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9834545" y="38482905"/>
          <a:ext cx="1825844" cy="912922"/>
        </a:xfrm>
        <a:prstGeom prst="rect">
          <a:avLst/>
        </a:prstGeom>
      </xdr:spPr>
    </xdr:pic>
    <xdr:clientData/>
  </xdr:twoCellAnchor>
  <xdr:twoCellAnchor>
    <xdr:from>
      <xdr:col>4</xdr:col>
      <xdr:colOff>17445</xdr:colOff>
      <xdr:row>54</xdr:row>
      <xdr:rowOff>14605</xdr:rowOff>
    </xdr:from>
    <xdr:to>
      <xdr:col>4</xdr:col>
      <xdr:colOff>1843289</xdr:colOff>
      <xdr:row>54</xdr:row>
      <xdr:rowOff>927527</xdr:rowOff>
    </xdr:to>
    <xdr:pic>
      <xdr:nvPicPr>
        <xdr:cNvPr id="485" name="Picture 484">
          <a:extLst>
            <a:ext uri="{FF2B5EF4-FFF2-40B4-BE49-F238E27FC236}">
              <a16:creationId xmlns:a16="http://schemas.microsoft.com/office/drawing/2014/main" id="{13C4E6C7-DE5E-5246-BB3C-3E980DAC5DDF}"/>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9834545" y="39422705"/>
          <a:ext cx="1825844" cy="912922"/>
        </a:xfrm>
        <a:prstGeom prst="rect">
          <a:avLst/>
        </a:prstGeom>
      </xdr:spPr>
    </xdr:pic>
    <xdr:clientData/>
  </xdr:twoCellAnchor>
  <xdr:twoCellAnchor>
    <xdr:from>
      <xdr:col>2</xdr:col>
      <xdr:colOff>12402</xdr:colOff>
      <xdr:row>82</xdr:row>
      <xdr:rowOff>14605</xdr:rowOff>
    </xdr:from>
    <xdr:to>
      <xdr:col>2</xdr:col>
      <xdr:colOff>926802</xdr:colOff>
      <xdr:row>82</xdr:row>
      <xdr:rowOff>929005</xdr:rowOff>
    </xdr:to>
    <xdr:pic>
      <xdr:nvPicPr>
        <xdr:cNvPr id="542" name="Picture 541">
          <a:extLst>
            <a:ext uri="{FF2B5EF4-FFF2-40B4-BE49-F238E27FC236}">
              <a16:creationId xmlns:a16="http://schemas.microsoft.com/office/drawing/2014/main" id="{8C189FD2-5517-1E45-95AE-8348A5C60B28}"/>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5930602" y="30024705"/>
          <a:ext cx="914400" cy="914400"/>
        </a:xfrm>
        <a:prstGeom prst="rect">
          <a:avLst/>
        </a:prstGeom>
      </xdr:spPr>
    </xdr:pic>
    <xdr:clientData/>
  </xdr:twoCellAnchor>
  <xdr:twoCellAnchor>
    <xdr:from>
      <xdr:col>2</xdr:col>
      <xdr:colOff>12402</xdr:colOff>
      <xdr:row>83</xdr:row>
      <xdr:rowOff>14605</xdr:rowOff>
    </xdr:from>
    <xdr:to>
      <xdr:col>2</xdr:col>
      <xdr:colOff>926802</xdr:colOff>
      <xdr:row>83</xdr:row>
      <xdr:rowOff>929005</xdr:rowOff>
    </xdr:to>
    <xdr:pic>
      <xdr:nvPicPr>
        <xdr:cNvPr id="543" name="Picture 542">
          <a:extLst>
            <a:ext uri="{FF2B5EF4-FFF2-40B4-BE49-F238E27FC236}">
              <a16:creationId xmlns:a16="http://schemas.microsoft.com/office/drawing/2014/main" id="{733AE349-43BD-F146-A078-9F4C03CCA81B}"/>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5930602" y="30964505"/>
          <a:ext cx="914400" cy="914400"/>
        </a:xfrm>
        <a:prstGeom prst="rect">
          <a:avLst/>
        </a:prstGeom>
      </xdr:spPr>
    </xdr:pic>
    <xdr:clientData/>
  </xdr:twoCellAnchor>
  <xdr:twoCellAnchor>
    <xdr:from>
      <xdr:col>4</xdr:col>
      <xdr:colOff>17445</xdr:colOff>
      <xdr:row>82</xdr:row>
      <xdr:rowOff>14605</xdr:rowOff>
    </xdr:from>
    <xdr:to>
      <xdr:col>4</xdr:col>
      <xdr:colOff>1843289</xdr:colOff>
      <xdr:row>82</xdr:row>
      <xdr:rowOff>927527</xdr:rowOff>
    </xdr:to>
    <xdr:pic>
      <xdr:nvPicPr>
        <xdr:cNvPr id="551" name="Picture 550">
          <a:extLst>
            <a:ext uri="{FF2B5EF4-FFF2-40B4-BE49-F238E27FC236}">
              <a16:creationId xmlns:a16="http://schemas.microsoft.com/office/drawing/2014/main" id="{28977E2C-F18A-FB42-BB68-FF44BA4E6E21}"/>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9834545" y="65737105"/>
          <a:ext cx="1825844" cy="912922"/>
        </a:xfrm>
        <a:prstGeom prst="rect">
          <a:avLst/>
        </a:prstGeom>
      </xdr:spPr>
    </xdr:pic>
    <xdr:clientData/>
  </xdr:twoCellAnchor>
  <xdr:twoCellAnchor>
    <xdr:from>
      <xdr:col>4</xdr:col>
      <xdr:colOff>17445</xdr:colOff>
      <xdr:row>83</xdr:row>
      <xdr:rowOff>14605</xdr:rowOff>
    </xdr:from>
    <xdr:to>
      <xdr:col>4</xdr:col>
      <xdr:colOff>1843289</xdr:colOff>
      <xdr:row>83</xdr:row>
      <xdr:rowOff>927527</xdr:rowOff>
    </xdr:to>
    <xdr:pic>
      <xdr:nvPicPr>
        <xdr:cNvPr id="552" name="Picture 551">
          <a:extLst>
            <a:ext uri="{FF2B5EF4-FFF2-40B4-BE49-F238E27FC236}">
              <a16:creationId xmlns:a16="http://schemas.microsoft.com/office/drawing/2014/main" id="{C91EBBA2-D375-DB43-A716-8EA371BB2ED4}"/>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9834545" y="66676905"/>
          <a:ext cx="1825844" cy="912922"/>
        </a:xfrm>
        <a:prstGeom prst="rect">
          <a:avLst/>
        </a:prstGeom>
      </xdr:spPr>
    </xdr:pic>
    <xdr:clientData/>
  </xdr:twoCellAnchor>
  <xdr:twoCellAnchor>
    <xdr:from>
      <xdr:col>2</xdr:col>
      <xdr:colOff>12402</xdr:colOff>
      <xdr:row>91</xdr:row>
      <xdr:rowOff>14605</xdr:rowOff>
    </xdr:from>
    <xdr:to>
      <xdr:col>2</xdr:col>
      <xdr:colOff>926802</xdr:colOff>
      <xdr:row>91</xdr:row>
      <xdr:rowOff>929005</xdr:rowOff>
    </xdr:to>
    <xdr:pic>
      <xdr:nvPicPr>
        <xdr:cNvPr id="561" name="Picture 560">
          <a:extLst>
            <a:ext uri="{FF2B5EF4-FFF2-40B4-BE49-F238E27FC236}">
              <a16:creationId xmlns:a16="http://schemas.microsoft.com/office/drawing/2014/main" id="{8969C24F-030D-EB45-B244-6D5A14324116}"/>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5930602" y="74195305"/>
          <a:ext cx="914400" cy="914400"/>
        </a:xfrm>
        <a:prstGeom prst="rect">
          <a:avLst/>
        </a:prstGeom>
      </xdr:spPr>
    </xdr:pic>
    <xdr:clientData/>
  </xdr:twoCellAnchor>
  <xdr:twoCellAnchor>
    <xdr:from>
      <xdr:col>4</xdr:col>
      <xdr:colOff>17445</xdr:colOff>
      <xdr:row>91</xdr:row>
      <xdr:rowOff>14605</xdr:rowOff>
    </xdr:from>
    <xdr:to>
      <xdr:col>4</xdr:col>
      <xdr:colOff>1843289</xdr:colOff>
      <xdr:row>91</xdr:row>
      <xdr:rowOff>927527</xdr:rowOff>
    </xdr:to>
    <xdr:pic>
      <xdr:nvPicPr>
        <xdr:cNvPr id="569" name="Picture 568">
          <a:extLst>
            <a:ext uri="{FF2B5EF4-FFF2-40B4-BE49-F238E27FC236}">
              <a16:creationId xmlns:a16="http://schemas.microsoft.com/office/drawing/2014/main" id="{7872881D-EE90-7149-878D-0D9F8EBB5ADF}"/>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9834545" y="74195305"/>
          <a:ext cx="1825844" cy="912922"/>
        </a:xfrm>
        <a:prstGeom prst="rect">
          <a:avLst/>
        </a:prstGeom>
      </xdr:spPr>
    </xdr:pic>
    <xdr:clientData/>
  </xdr:twoCellAnchor>
  <xdr:twoCellAnchor>
    <xdr:from>
      <xdr:col>2</xdr:col>
      <xdr:colOff>12402</xdr:colOff>
      <xdr:row>104</xdr:row>
      <xdr:rowOff>14605</xdr:rowOff>
    </xdr:from>
    <xdr:to>
      <xdr:col>2</xdr:col>
      <xdr:colOff>926802</xdr:colOff>
      <xdr:row>104</xdr:row>
      <xdr:rowOff>929005</xdr:rowOff>
    </xdr:to>
    <xdr:pic>
      <xdr:nvPicPr>
        <xdr:cNvPr id="580" name="Picture 579">
          <a:extLst>
            <a:ext uri="{FF2B5EF4-FFF2-40B4-BE49-F238E27FC236}">
              <a16:creationId xmlns:a16="http://schemas.microsoft.com/office/drawing/2014/main" id="{004135F4-D125-D647-A342-1016C75696FB}"/>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xdr:blipFill>
      <xdr:spPr>
        <a:xfrm>
          <a:off x="5930602" y="93931105"/>
          <a:ext cx="914400" cy="914400"/>
        </a:xfrm>
        <a:prstGeom prst="rect">
          <a:avLst/>
        </a:prstGeom>
      </xdr:spPr>
    </xdr:pic>
    <xdr:clientData/>
  </xdr:twoCellAnchor>
  <xdr:twoCellAnchor>
    <xdr:from>
      <xdr:col>2</xdr:col>
      <xdr:colOff>12402</xdr:colOff>
      <xdr:row>105</xdr:row>
      <xdr:rowOff>14605</xdr:rowOff>
    </xdr:from>
    <xdr:to>
      <xdr:col>2</xdr:col>
      <xdr:colOff>926802</xdr:colOff>
      <xdr:row>105</xdr:row>
      <xdr:rowOff>929005</xdr:rowOff>
    </xdr:to>
    <xdr:pic>
      <xdr:nvPicPr>
        <xdr:cNvPr id="581" name="Picture 580">
          <a:extLst>
            <a:ext uri="{FF2B5EF4-FFF2-40B4-BE49-F238E27FC236}">
              <a16:creationId xmlns:a16="http://schemas.microsoft.com/office/drawing/2014/main" id="{78D97DFD-3C46-614B-879F-EB52BDEB24AF}"/>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xdr:blipFill>
      <xdr:spPr>
        <a:xfrm>
          <a:off x="5930602" y="94870905"/>
          <a:ext cx="914400" cy="914400"/>
        </a:xfrm>
        <a:prstGeom prst="rect">
          <a:avLst/>
        </a:prstGeom>
      </xdr:spPr>
    </xdr:pic>
    <xdr:clientData/>
  </xdr:twoCellAnchor>
  <xdr:twoCellAnchor>
    <xdr:from>
      <xdr:col>2</xdr:col>
      <xdr:colOff>12402</xdr:colOff>
      <xdr:row>102</xdr:row>
      <xdr:rowOff>14605</xdr:rowOff>
    </xdr:from>
    <xdr:to>
      <xdr:col>2</xdr:col>
      <xdr:colOff>926802</xdr:colOff>
      <xdr:row>102</xdr:row>
      <xdr:rowOff>929005</xdr:rowOff>
    </xdr:to>
    <xdr:pic>
      <xdr:nvPicPr>
        <xdr:cNvPr id="582" name="Picture 581">
          <a:extLst>
            <a:ext uri="{FF2B5EF4-FFF2-40B4-BE49-F238E27FC236}">
              <a16:creationId xmlns:a16="http://schemas.microsoft.com/office/drawing/2014/main" id="{FAB2549B-3E94-3D40-928F-06A11B8C9FE1}"/>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xdr:blipFill>
      <xdr:spPr>
        <a:xfrm>
          <a:off x="5930602" y="92051505"/>
          <a:ext cx="914400" cy="914400"/>
        </a:xfrm>
        <a:prstGeom prst="rect">
          <a:avLst/>
        </a:prstGeom>
      </xdr:spPr>
    </xdr:pic>
    <xdr:clientData/>
  </xdr:twoCellAnchor>
  <xdr:twoCellAnchor>
    <xdr:from>
      <xdr:col>4</xdr:col>
      <xdr:colOff>17445</xdr:colOff>
      <xdr:row>104</xdr:row>
      <xdr:rowOff>14605</xdr:rowOff>
    </xdr:from>
    <xdr:to>
      <xdr:col>4</xdr:col>
      <xdr:colOff>1843289</xdr:colOff>
      <xdr:row>104</xdr:row>
      <xdr:rowOff>927527</xdr:rowOff>
    </xdr:to>
    <xdr:pic>
      <xdr:nvPicPr>
        <xdr:cNvPr id="588" name="Picture 587">
          <a:extLst>
            <a:ext uri="{FF2B5EF4-FFF2-40B4-BE49-F238E27FC236}">
              <a16:creationId xmlns:a16="http://schemas.microsoft.com/office/drawing/2014/main" id="{FE141D77-6B8D-7446-8005-36F71883CB4C}"/>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9834545" y="86412705"/>
          <a:ext cx="1825844" cy="912922"/>
        </a:xfrm>
        <a:prstGeom prst="rect">
          <a:avLst/>
        </a:prstGeom>
      </xdr:spPr>
    </xdr:pic>
    <xdr:clientData/>
  </xdr:twoCellAnchor>
  <xdr:twoCellAnchor>
    <xdr:from>
      <xdr:col>4</xdr:col>
      <xdr:colOff>17445</xdr:colOff>
      <xdr:row>105</xdr:row>
      <xdr:rowOff>14605</xdr:rowOff>
    </xdr:from>
    <xdr:to>
      <xdr:col>4</xdr:col>
      <xdr:colOff>1843289</xdr:colOff>
      <xdr:row>105</xdr:row>
      <xdr:rowOff>927527</xdr:rowOff>
    </xdr:to>
    <xdr:pic>
      <xdr:nvPicPr>
        <xdr:cNvPr id="589" name="Picture 588">
          <a:extLst>
            <a:ext uri="{FF2B5EF4-FFF2-40B4-BE49-F238E27FC236}">
              <a16:creationId xmlns:a16="http://schemas.microsoft.com/office/drawing/2014/main" id="{1A3ACDCB-D8BC-0E40-97EB-3F85FF480CBA}"/>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9834545" y="87352505"/>
          <a:ext cx="1825844" cy="912922"/>
        </a:xfrm>
        <a:prstGeom prst="rect">
          <a:avLst/>
        </a:prstGeom>
      </xdr:spPr>
    </xdr:pic>
    <xdr:clientData/>
  </xdr:twoCellAnchor>
  <xdr:twoCellAnchor>
    <xdr:from>
      <xdr:col>4</xdr:col>
      <xdr:colOff>17445</xdr:colOff>
      <xdr:row>102</xdr:row>
      <xdr:rowOff>14605</xdr:rowOff>
    </xdr:from>
    <xdr:to>
      <xdr:col>4</xdr:col>
      <xdr:colOff>1843289</xdr:colOff>
      <xdr:row>102</xdr:row>
      <xdr:rowOff>927527</xdr:rowOff>
    </xdr:to>
    <xdr:pic>
      <xdr:nvPicPr>
        <xdr:cNvPr id="590" name="Picture 589">
          <a:extLst>
            <a:ext uri="{FF2B5EF4-FFF2-40B4-BE49-F238E27FC236}">
              <a16:creationId xmlns:a16="http://schemas.microsoft.com/office/drawing/2014/main" id="{5D288210-FA61-6D42-92FF-D088C84743E2}"/>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9834545" y="84533105"/>
          <a:ext cx="1825844" cy="912922"/>
        </a:xfrm>
        <a:prstGeom prst="rect">
          <a:avLst/>
        </a:prstGeom>
      </xdr:spPr>
    </xdr:pic>
    <xdr:clientData/>
  </xdr:twoCellAnchor>
  <xdr:twoCellAnchor>
    <xdr:from>
      <xdr:col>2</xdr:col>
      <xdr:colOff>12402</xdr:colOff>
      <xdr:row>103</xdr:row>
      <xdr:rowOff>14605</xdr:rowOff>
    </xdr:from>
    <xdr:to>
      <xdr:col>2</xdr:col>
      <xdr:colOff>926802</xdr:colOff>
      <xdr:row>103</xdr:row>
      <xdr:rowOff>929005</xdr:rowOff>
    </xdr:to>
    <xdr:pic>
      <xdr:nvPicPr>
        <xdr:cNvPr id="592" name="Picture 591">
          <a:extLst>
            <a:ext uri="{FF2B5EF4-FFF2-40B4-BE49-F238E27FC236}">
              <a16:creationId xmlns:a16="http://schemas.microsoft.com/office/drawing/2014/main" id="{8E5ACBE3-B55D-3545-BAEE-4FE9542F2116}"/>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xdr:blipFill>
      <xdr:spPr>
        <a:xfrm>
          <a:off x="5930602" y="92991305"/>
          <a:ext cx="914400" cy="914400"/>
        </a:xfrm>
        <a:prstGeom prst="rect">
          <a:avLst/>
        </a:prstGeom>
      </xdr:spPr>
    </xdr:pic>
    <xdr:clientData/>
  </xdr:twoCellAnchor>
  <xdr:twoCellAnchor>
    <xdr:from>
      <xdr:col>2</xdr:col>
      <xdr:colOff>12402</xdr:colOff>
      <xdr:row>106</xdr:row>
      <xdr:rowOff>14605</xdr:rowOff>
    </xdr:from>
    <xdr:to>
      <xdr:col>2</xdr:col>
      <xdr:colOff>926802</xdr:colOff>
      <xdr:row>106</xdr:row>
      <xdr:rowOff>929005</xdr:rowOff>
    </xdr:to>
    <xdr:pic>
      <xdr:nvPicPr>
        <xdr:cNvPr id="593" name="Picture 592">
          <a:extLst>
            <a:ext uri="{FF2B5EF4-FFF2-40B4-BE49-F238E27FC236}">
              <a16:creationId xmlns:a16="http://schemas.microsoft.com/office/drawing/2014/main" id="{9FAC4BEE-0977-2142-8AFA-141F8A896C3C}"/>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xdr:blipFill>
      <xdr:spPr>
        <a:xfrm>
          <a:off x="5930602" y="95810705"/>
          <a:ext cx="914400" cy="914400"/>
        </a:xfrm>
        <a:prstGeom prst="rect">
          <a:avLst/>
        </a:prstGeom>
      </xdr:spPr>
    </xdr:pic>
    <xdr:clientData/>
  </xdr:twoCellAnchor>
  <xdr:twoCellAnchor>
    <xdr:from>
      <xdr:col>2</xdr:col>
      <xdr:colOff>12402</xdr:colOff>
      <xdr:row>107</xdr:row>
      <xdr:rowOff>14605</xdr:rowOff>
    </xdr:from>
    <xdr:to>
      <xdr:col>2</xdr:col>
      <xdr:colOff>926802</xdr:colOff>
      <xdr:row>107</xdr:row>
      <xdr:rowOff>929005</xdr:rowOff>
    </xdr:to>
    <xdr:pic>
      <xdr:nvPicPr>
        <xdr:cNvPr id="594" name="Picture 593">
          <a:extLst>
            <a:ext uri="{FF2B5EF4-FFF2-40B4-BE49-F238E27FC236}">
              <a16:creationId xmlns:a16="http://schemas.microsoft.com/office/drawing/2014/main" id="{DC26789D-B3C4-D14C-801E-4AC4E118B1BE}"/>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xdr:blipFill>
      <xdr:spPr>
        <a:xfrm>
          <a:off x="5930602" y="96750505"/>
          <a:ext cx="914400" cy="914400"/>
        </a:xfrm>
        <a:prstGeom prst="rect">
          <a:avLst/>
        </a:prstGeom>
      </xdr:spPr>
    </xdr:pic>
    <xdr:clientData/>
  </xdr:twoCellAnchor>
  <xdr:twoCellAnchor>
    <xdr:from>
      <xdr:col>2</xdr:col>
      <xdr:colOff>12402</xdr:colOff>
      <xdr:row>110</xdr:row>
      <xdr:rowOff>14605</xdr:rowOff>
    </xdr:from>
    <xdr:to>
      <xdr:col>2</xdr:col>
      <xdr:colOff>926802</xdr:colOff>
      <xdr:row>110</xdr:row>
      <xdr:rowOff>929005</xdr:rowOff>
    </xdr:to>
    <xdr:pic>
      <xdr:nvPicPr>
        <xdr:cNvPr id="595" name="Picture 594">
          <a:extLst>
            <a:ext uri="{FF2B5EF4-FFF2-40B4-BE49-F238E27FC236}">
              <a16:creationId xmlns:a16="http://schemas.microsoft.com/office/drawing/2014/main" id="{D3777CD0-ADC4-F84F-A2CB-5577A7E3E1B4}"/>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xdr:blipFill>
      <xdr:spPr>
        <a:xfrm>
          <a:off x="5930602" y="101449505"/>
          <a:ext cx="914400" cy="914400"/>
        </a:xfrm>
        <a:prstGeom prst="rect">
          <a:avLst/>
        </a:prstGeom>
      </xdr:spPr>
    </xdr:pic>
    <xdr:clientData/>
  </xdr:twoCellAnchor>
  <xdr:twoCellAnchor>
    <xdr:from>
      <xdr:col>2</xdr:col>
      <xdr:colOff>12402</xdr:colOff>
      <xdr:row>111</xdr:row>
      <xdr:rowOff>14605</xdr:rowOff>
    </xdr:from>
    <xdr:to>
      <xdr:col>2</xdr:col>
      <xdr:colOff>926802</xdr:colOff>
      <xdr:row>111</xdr:row>
      <xdr:rowOff>929005</xdr:rowOff>
    </xdr:to>
    <xdr:pic>
      <xdr:nvPicPr>
        <xdr:cNvPr id="596" name="Picture 595">
          <a:extLst>
            <a:ext uri="{FF2B5EF4-FFF2-40B4-BE49-F238E27FC236}">
              <a16:creationId xmlns:a16="http://schemas.microsoft.com/office/drawing/2014/main" id="{044302C0-399D-4D4E-A58C-FA3FF09E9224}"/>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xdr:blipFill>
      <xdr:spPr>
        <a:xfrm>
          <a:off x="5930602" y="102389305"/>
          <a:ext cx="914400" cy="914400"/>
        </a:xfrm>
        <a:prstGeom prst="rect">
          <a:avLst/>
        </a:prstGeom>
      </xdr:spPr>
    </xdr:pic>
    <xdr:clientData/>
  </xdr:twoCellAnchor>
  <xdr:twoCellAnchor>
    <xdr:from>
      <xdr:col>2</xdr:col>
      <xdr:colOff>12402</xdr:colOff>
      <xdr:row>108</xdr:row>
      <xdr:rowOff>14605</xdr:rowOff>
    </xdr:from>
    <xdr:to>
      <xdr:col>2</xdr:col>
      <xdr:colOff>926802</xdr:colOff>
      <xdr:row>108</xdr:row>
      <xdr:rowOff>929005</xdr:rowOff>
    </xdr:to>
    <xdr:pic>
      <xdr:nvPicPr>
        <xdr:cNvPr id="597" name="Picture 596">
          <a:extLst>
            <a:ext uri="{FF2B5EF4-FFF2-40B4-BE49-F238E27FC236}">
              <a16:creationId xmlns:a16="http://schemas.microsoft.com/office/drawing/2014/main" id="{CEDE5DD1-5383-B941-A24D-310DA6A16A44}"/>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xdr:blipFill>
      <xdr:spPr>
        <a:xfrm>
          <a:off x="5930602" y="99569905"/>
          <a:ext cx="914400" cy="914400"/>
        </a:xfrm>
        <a:prstGeom prst="rect">
          <a:avLst/>
        </a:prstGeom>
      </xdr:spPr>
    </xdr:pic>
    <xdr:clientData/>
  </xdr:twoCellAnchor>
  <xdr:twoCellAnchor>
    <xdr:from>
      <xdr:col>2</xdr:col>
      <xdr:colOff>12402</xdr:colOff>
      <xdr:row>109</xdr:row>
      <xdr:rowOff>14605</xdr:rowOff>
    </xdr:from>
    <xdr:to>
      <xdr:col>2</xdr:col>
      <xdr:colOff>926802</xdr:colOff>
      <xdr:row>109</xdr:row>
      <xdr:rowOff>929005</xdr:rowOff>
    </xdr:to>
    <xdr:pic>
      <xdr:nvPicPr>
        <xdr:cNvPr id="598" name="Picture 597">
          <a:extLst>
            <a:ext uri="{FF2B5EF4-FFF2-40B4-BE49-F238E27FC236}">
              <a16:creationId xmlns:a16="http://schemas.microsoft.com/office/drawing/2014/main" id="{19202919-D0CE-194B-8891-983C6600CC54}"/>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a:xfrm>
          <a:off x="5930602" y="100509705"/>
          <a:ext cx="914400" cy="914400"/>
        </a:xfrm>
        <a:prstGeom prst="rect">
          <a:avLst/>
        </a:prstGeom>
      </xdr:spPr>
    </xdr:pic>
    <xdr:clientData/>
  </xdr:twoCellAnchor>
  <xdr:twoCellAnchor>
    <xdr:from>
      <xdr:col>2</xdr:col>
      <xdr:colOff>12402</xdr:colOff>
      <xdr:row>114</xdr:row>
      <xdr:rowOff>14605</xdr:rowOff>
    </xdr:from>
    <xdr:to>
      <xdr:col>2</xdr:col>
      <xdr:colOff>926802</xdr:colOff>
      <xdr:row>114</xdr:row>
      <xdr:rowOff>929005</xdr:rowOff>
    </xdr:to>
    <xdr:pic>
      <xdr:nvPicPr>
        <xdr:cNvPr id="599" name="Picture 598">
          <a:extLst>
            <a:ext uri="{FF2B5EF4-FFF2-40B4-BE49-F238E27FC236}">
              <a16:creationId xmlns:a16="http://schemas.microsoft.com/office/drawing/2014/main" id="{9281064E-A522-1140-8E14-B97BD8CA499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5930602" y="105208705"/>
          <a:ext cx="914400" cy="914400"/>
        </a:xfrm>
        <a:prstGeom prst="rect">
          <a:avLst/>
        </a:prstGeom>
      </xdr:spPr>
    </xdr:pic>
    <xdr:clientData/>
  </xdr:twoCellAnchor>
  <xdr:twoCellAnchor>
    <xdr:from>
      <xdr:col>4</xdr:col>
      <xdr:colOff>17445</xdr:colOff>
      <xdr:row>103</xdr:row>
      <xdr:rowOff>14605</xdr:rowOff>
    </xdr:from>
    <xdr:to>
      <xdr:col>4</xdr:col>
      <xdr:colOff>1843289</xdr:colOff>
      <xdr:row>103</xdr:row>
      <xdr:rowOff>927527</xdr:rowOff>
    </xdr:to>
    <xdr:pic>
      <xdr:nvPicPr>
        <xdr:cNvPr id="601" name="Picture 600">
          <a:extLst>
            <a:ext uri="{FF2B5EF4-FFF2-40B4-BE49-F238E27FC236}">
              <a16:creationId xmlns:a16="http://schemas.microsoft.com/office/drawing/2014/main" id="{3E06FD89-D603-1940-976E-203DBB30CEB8}"/>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9834545" y="85472905"/>
          <a:ext cx="1825844" cy="912922"/>
        </a:xfrm>
        <a:prstGeom prst="rect">
          <a:avLst/>
        </a:prstGeom>
      </xdr:spPr>
    </xdr:pic>
    <xdr:clientData/>
  </xdr:twoCellAnchor>
  <xdr:twoCellAnchor>
    <xdr:from>
      <xdr:col>4</xdr:col>
      <xdr:colOff>17445</xdr:colOff>
      <xdr:row>106</xdr:row>
      <xdr:rowOff>14605</xdr:rowOff>
    </xdr:from>
    <xdr:to>
      <xdr:col>4</xdr:col>
      <xdr:colOff>1843289</xdr:colOff>
      <xdr:row>106</xdr:row>
      <xdr:rowOff>927527</xdr:rowOff>
    </xdr:to>
    <xdr:pic>
      <xdr:nvPicPr>
        <xdr:cNvPr id="602" name="Picture 601">
          <a:extLst>
            <a:ext uri="{FF2B5EF4-FFF2-40B4-BE49-F238E27FC236}">
              <a16:creationId xmlns:a16="http://schemas.microsoft.com/office/drawing/2014/main" id="{144E1C53-A284-E74A-95C2-5BE77396FB14}"/>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9834545" y="88292305"/>
          <a:ext cx="1825844" cy="912922"/>
        </a:xfrm>
        <a:prstGeom prst="rect">
          <a:avLst/>
        </a:prstGeom>
      </xdr:spPr>
    </xdr:pic>
    <xdr:clientData/>
  </xdr:twoCellAnchor>
  <xdr:twoCellAnchor>
    <xdr:from>
      <xdr:col>4</xdr:col>
      <xdr:colOff>17445</xdr:colOff>
      <xdr:row>107</xdr:row>
      <xdr:rowOff>14605</xdr:rowOff>
    </xdr:from>
    <xdr:to>
      <xdr:col>4</xdr:col>
      <xdr:colOff>1843289</xdr:colOff>
      <xdr:row>107</xdr:row>
      <xdr:rowOff>927527</xdr:rowOff>
    </xdr:to>
    <xdr:pic>
      <xdr:nvPicPr>
        <xdr:cNvPr id="603" name="Picture 602">
          <a:extLst>
            <a:ext uri="{FF2B5EF4-FFF2-40B4-BE49-F238E27FC236}">
              <a16:creationId xmlns:a16="http://schemas.microsoft.com/office/drawing/2014/main" id="{0B433B67-C19F-4D4F-B7BF-D1B70B91BA3C}"/>
            </a:ext>
          </a:extLst>
        </xdr:cNvPr>
        <xdr:cNvPicPr>
          <a:picLocks noChangeAspect="1"/>
        </xdr:cNvPicPr>
      </xdr:nvPicPr>
      <xdr:blipFill>
        <a:blip xmlns:r="http://schemas.openxmlformats.org/officeDocument/2006/relationships" r:embed="rId28" cstate="print">
          <a:extLst>
            <a:ext uri="{28A0092B-C50C-407E-A947-70E740481C1C}">
              <a14:useLocalDpi xmlns:a14="http://schemas.microsoft.com/office/drawing/2010/main" val="0"/>
            </a:ext>
          </a:extLst>
        </a:blip>
        <a:srcRect/>
        <a:stretch/>
      </xdr:blipFill>
      <xdr:spPr>
        <a:xfrm>
          <a:off x="9834545" y="89232105"/>
          <a:ext cx="1825844" cy="912922"/>
        </a:xfrm>
        <a:prstGeom prst="rect">
          <a:avLst/>
        </a:prstGeom>
      </xdr:spPr>
    </xdr:pic>
    <xdr:clientData/>
  </xdr:twoCellAnchor>
  <xdr:twoCellAnchor>
    <xdr:from>
      <xdr:col>4</xdr:col>
      <xdr:colOff>17445</xdr:colOff>
      <xdr:row>110</xdr:row>
      <xdr:rowOff>14605</xdr:rowOff>
    </xdr:from>
    <xdr:to>
      <xdr:col>4</xdr:col>
      <xdr:colOff>1843289</xdr:colOff>
      <xdr:row>110</xdr:row>
      <xdr:rowOff>927527</xdr:rowOff>
    </xdr:to>
    <xdr:pic>
      <xdr:nvPicPr>
        <xdr:cNvPr id="604" name="Picture 603">
          <a:extLst>
            <a:ext uri="{FF2B5EF4-FFF2-40B4-BE49-F238E27FC236}">
              <a16:creationId xmlns:a16="http://schemas.microsoft.com/office/drawing/2014/main" id="{7C6D942B-6573-6043-80AD-A51E6643F84E}"/>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rcRect/>
        <a:stretch/>
      </xdr:blipFill>
      <xdr:spPr>
        <a:xfrm>
          <a:off x="9834545" y="92051505"/>
          <a:ext cx="1825844" cy="912922"/>
        </a:xfrm>
        <a:prstGeom prst="rect">
          <a:avLst/>
        </a:prstGeom>
      </xdr:spPr>
    </xdr:pic>
    <xdr:clientData/>
  </xdr:twoCellAnchor>
  <xdr:twoCellAnchor>
    <xdr:from>
      <xdr:col>4</xdr:col>
      <xdr:colOff>17445</xdr:colOff>
      <xdr:row>111</xdr:row>
      <xdr:rowOff>14605</xdr:rowOff>
    </xdr:from>
    <xdr:to>
      <xdr:col>4</xdr:col>
      <xdr:colOff>1843289</xdr:colOff>
      <xdr:row>111</xdr:row>
      <xdr:rowOff>927527</xdr:rowOff>
    </xdr:to>
    <xdr:pic>
      <xdr:nvPicPr>
        <xdr:cNvPr id="605" name="Picture 604">
          <a:extLst>
            <a:ext uri="{FF2B5EF4-FFF2-40B4-BE49-F238E27FC236}">
              <a16:creationId xmlns:a16="http://schemas.microsoft.com/office/drawing/2014/main" id="{CE6839B1-EDDF-CA40-B52F-C45C87EB0F50}"/>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xdr:blipFill>
      <xdr:spPr>
        <a:xfrm>
          <a:off x="9834545" y="92991305"/>
          <a:ext cx="1825844" cy="912922"/>
        </a:xfrm>
        <a:prstGeom prst="rect">
          <a:avLst/>
        </a:prstGeom>
      </xdr:spPr>
    </xdr:pic>
    <xdr:clientData/>
  </xdr:twoCellAnchor>
  <xdr:twoCellAnchor>
    <xdr:from>
      <xdr:col>4</xdr:col>
      <xdr:colOff>17445</xdr:colOff>
      <xdr:row>108</xdr:row>
      <xdr:rowOff>14605</xdr:rowOff>
    </xdr:from>
    <xdr:to>
      <xdr:col>4</xdr:col>
      <xdr:colOff>1843289</xdr:colOff>
      <xdr:row>108</xdr:row>
      <xdr:rowOff>927527</xdr:rowOff>
    </xdr:to>
    <xdr:pic>
      <xdr:nvPicPr>
        <xdr:cNvPr id="606" name="Picture 605">
          <a:extLst>
            <a:ext uri="{FF2B5EF4-FFF2-40B4-BE49-F238E27FC236}">
              <a16:creationId xmlns:a16="http://schemas.microsoft.com/office/drawing/2014/main" id="{669D01D4-FE2F-5E43-9428-D60FE5B46F52}"/>
            </a:ext>
          </a:extLst>
        </xdr:cNvPr>
        <xdr:cNvPicPr>
          <a:picLocks noChangeAspect="1"/>
        </xdr:cNvPicPr>
      </xdr:nvPicPr>
      <xdr:blipFill>
        <a:blip xmlns:r="http://schemas.openxmlformats.org/officeDocument/2006/relationships" r:embed="rId31" cstate="print">
          <a:extLst>
            <a:ext uri="{28A0092B-C50C-407E-A947-70E740481C1C}">
              <a14:useLocalDpi xmlns:a14="http://schemas.microsoft.com/office/drawing/2010/main" val="0"/>
            </a:ext>
          </a:extLst>
        </a:blip>
        <a:srcRect/>
        <a:stretch/>
      </xdr:blipFill>
      <xdr:spPr>
        <a:xfrm>
          <a:off x="9834545" y="90171905"/>
          <a:ext cx="1825844" cy="912922"/>
        </a:xfrm>
        <a:prstGeom prst="rect">
          <a:avLst/>
        </a:prstGeom>
      </xdr:spPr>
    </xdr:pic>
    <xdr:clientData/>
  </xdr:twoCellAnchor>
  <xdr:twoCellAnchor>
    <xdr:from>
      <xdr:col>4</xdr:col>
      <xdr:colOff>17445</xdr:colOff>
      <xdr:row>109</xdr:row>
      <xdr:rowOff>14605</xdr:rowOff>
    </xdr:from>
    <xdr:to>
      <xdr:col>4</xdr:col>
      <xdr:colOff>1843289</xdr:colOff>
      <xdr:row>109</xdr:row>
      <xdr:rowOff>927527</xdr:rowOff>
    </xdr:to>
    <xdr:pic>
      <xdr:nvPicPr>
        <xdr:cNvPr id="607" name="Picture 606">
          <a:extLst>
            <a:ext uri="{FF2B5EF4-FFF2-40B4-BE49-F238E27FC236}">
              <a16:creationId xmlns:a16="http://schemas.microsoft.com/office/drawing/2014/main" id="{8767B688-4261-FA42-B5DC-D1352AEA5191}"/>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xdr:blipFill>
      <xdr:spPr>
        <a:xfrm>
          <a:off x="9834545" y="91111705"/>
          <a:ext cx="1825844" cy="912922"/>
        </a:xfrm>
        <a:prstGeom prst="rect">
          <a:avLst/>
        </a:prstGeom>
      </xdr:spPr>
    </xdr:pic>
    <xdr:clientData/>
  </xdr:twoCellAnchor>
  <xdr:twoCellAnchor>
    <xdr:from>
      <xdr:col>4</xdr:col>
      <xdr:colOff>17445</xdr:colOff>
      <xdr:row>114</xdr:row>
      <xdr:rowOff>14605</xdr:rowOff>
    </xdr:from>
    <xdr:to>
      <xdr:col>4</xdr:col>
      <xdr:colOff>1843289</xdr:colOff>
      <xdr:row>114</xdr:row>
      <xdr:rowOff>927527</xdr:rowOff>
    </xdr:to>
    <xdr:pic>
      <xdr:nvPicPr>
        <xdr:cNvPr id="608" name="Picture 607">
          <a:extLst>
            <a:ext uri="{FF2B5EF4-FFF2-40B4-BE49-F238E27FC236}">
              <a16:creationId xmlns:a16="http://schemas.microsoft.com/office/drawing/2014/main" id="{237547CA-18EC-B04D-9ADE-9B716B3D2438}"/>
            </a:ext>
          </a:extLst>
        </xdr:cNvPr>
        <xdr:cNvPicPr>
          <a:picLocks noChangeAspect="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xdr:blipFill>
      <xdr:spPr>
        <a:xfrm>
          <a:off x="9834545" y="95810705"/>
          <a:ext cx="1825844" cy="912922"/>
        </a:xfrm>
        <a:prstGeom prst="rect">
          <a:avLst/>
        </a:prstGeom>
      </xdr:spPr>
    </xdr:pic>
    <xdr:clientData/>
  </xdr:twoCellAnchor>
  <xdr:twoCellAnchor>
    <xdr:from>
      <xdr:col>2</xdr:col>
      <xdr:colOff>12402</xdr:colOff>
      <xdr:row>115</xdr:row>
      <xdr:rowOff>14605</xdr:rowOff>
    </xdr:from>
    <xdr:to>
      <xdr:col>2</xdr:col>
      <xdr:colOff>926802</xdr:colOff>
      <xdr:row>115</xdr:row>
      <xdr:rowOff>929005</xdr:rowOff>
    </xdr:to>
    <xdr:pic>
      <xdr:nvPicPr>
        <xdr:cNvPr id="611" name="Picture 610">
          <a:extLst>
            <a:ext uri="{FF2B5EF4-FFF2-40B4-BE49-F238E27FC236}">
              <a16:creationId xmlns:a16="http://schemas.microsoft.com/office/drawing/2014/main" id="{03842963-C26F-A449-A7FD-814A4FE9069C}"/>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xdr:blipFill>
      <xdr:spPr>
        <a:xfrm>
          <a:off x="5930602" y="106148505"/>
          <a:ext cx="914400" cy="914400"/>
        </a:xfrm>
        <a:prstGeom prst="rect">
          <a:avLst/>
        </a:prstGeom>
      </xdr:spPr>
    </xdr:pic>
    <xdr:clientData/>
  </xdr:twoCellAnchor>
  <xdr:twoCellAnchor>
    <xdr:from>
      <xdr:col>2</xdr:col>
      <xdr:colOff>12402</xdr:colOff>
      <xdr:row>112</xdr:row>
      <xdr:rowOff>14605</xdr:rowOff>
    </xdr:from>
    <xdr:to>
      <xdr:col>2</xdr:col>
      <xdr:colOff>926802</xdr:colOff>
      <xdr:row>112</xdr:row>
      <xdr:rowOff>929005</xdr:rowOff>
    </xdr:to>
    <xdr:pic>
      <xdr:nvPicPr>
        <xdr:cNvPr id="612" name="Picture 611">
          <a:extLst>
            <a:ext uri="{FF2B5EF4-FFF2-40B4-BE49-F238E27FC236}">
              <a16:creationId xmlns:a16="http://schemas.microsoft.com/office/drawing/2014/main" id="{3ECF9F6D-E9D6-1D44-AD21-810BB2A64131}"/>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xdr:blipFill>
      <xdr:spPr>
        <a:xfrm>
          <a:off x="5930602" y="103329105"/>
          <a:ext cx="914400" cy="914400"/>
        </a:xfrm>
        <a:prstGeom prst="rect">
          <a:avLst/>
        </a:prstGeom>
      </xdr:spPr>
    </xdr:pic>
    <xdr:clientData/>
  </xdr:twoCellAnchor>
  <xdr:twoCellAnchor>
    <xdr:from>
      <xdr:col>2</xdr:col>
      <xdr:colOff>12402</xdr:colOff>
      <xdr:row>113</xdr:row>
      <xdr:rowOff>14605</xdr:rowOff>
    </xdr:from>
    <xdr:to>
      <xdr:col>2</xdr:col>
      <xdr:colOff>926802</xdr:colOff>
      <xdr:row>113</xdr:row>
      <xdr:rowOff>929005</xdr:rowOff>
    </xdr:to>
    <xdr:pic>
      <xdr:nvPicPr>
        <xdr:cNvPr id="613" name="Picture 612">
          <a:extLst>
            <a:ext uri="{FF2B5EF4-FFF2-40B4-BE49-F238E27FC236}">
              <a16:creationId xmlns:a16="http://schemas.microsoft.com/office/drawing/2014/main" id="{3C827CC5-1B9A-0B43-88F4-D2A63016D81D}"/>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xdr:blipFill>
      <xdr:spPr>
        <a:xfrm>
          <a:off x="5930602" y="104268905"/>
          <a:ext cx="914400" cy="914400"/>
        </a:xfrm>
        <a:prstGeom prst="rect">
          <a:avLst/>
        </a:prstGeom>
      </xdr:spPr>
    </xdr:pic>
    <xdr:clientData/>
  </xdr:twoCellAnchor>
  <xdr:twoCellAnchor>
    <xdr:from>
      <xdr:col>2</xdr:col>
      <xdr:colOff>12402</xdr:colOff>
      <xdr:row>117</xdr:row>
      <xdr:rowOff>14605</xdr:rowOff>
    </xdr:from>
    <xdr:to>
      <xdr:col>2</xdr:col>
      <xdr:colOff>926802</xdr:colOff>
      <xdr:row>117</xdr:row>
      <xdr:rowOff>929005</xdr:rowOff>
    </xdr:to>
    <xdr:pic>
      <xdr:nvPicPr>
        <xdr:cNvPr id="615" name="Picture 614">
          <a:extLst>
            <a:ext uri="{FF2B5EF4-FFF2-40B4-BE49-F238E27FC236}">
              <a16:creationId xmlns:a16="http://schemas.microsoft.com/office/drawing/2014/main" id="{A6414796-332F-3A4E-A097-40DA95F6B8E9}"/>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xdr:blipFill>
      <xdr:spPr>
        <a:xfrm>
          <a:off x="5930602" y="108028105"/>
          <a:ext cx="914400" cy="914400"/>
        </a:xfrm>
        <a:prstGeom prst="rect">
          <a:avLst/>
        </a:prstGeom>
      </xdr:spPr>
    </xdr:pic>
    <xdr:clientData/>
  </xdr:twoCellAnchor>
  <xdr:twoCellAnchor>
    <xdr:from>
      <xdr:col>2</xdr:col>
      <xdr:colOff>12402</xdr:colOff>
      <xdr:row>118</xdr:row>
      <xdr:rowOff>14605</xdr:rowOff>
    </xdr:from>
    <xdr:to>
      <xdr:col>2</xdr:col>
      <xdr:colOff>926802</xdr:colOff>
      <xdr:row>118</xdr:row>
      <xdr:rowOff>929005</xdr:rowOff>
    </xdr:to>
    <xdr:pic>
      <xdr:nvPicPr>
        <xdr:cNvPr id="616" name="Picture 615">
          <a:extLst>
            <a:ext uri="{FF2B5EF4-FFF2-40B4-BE49-F238E27FC236}">
              <a16:creationId xmlns:a16="http://schemas.microsoft.com/office/drawing/2014/main" id="{3DA8EFEE-574E-5A4B-AA92-BBC54C0B1885}"/>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xdr:blipFill>
      <xdr:spPr>
        <a:xfrm>
          <a:off x="5930602" y="108967905"/>
          <a:ext cx="914400" cy="914400"/>
        </a:xfrm>
        <a:prstGeom prst="rect">
          <a:avLst/>
        </a:prstGeom>
      </xdr:spPr>
    </xdr:pic>
    <xdr:clientData/>
  </xdr:twoCellAnchor>
  <xdr:twoCellAnchor>
    <xdr:from>
      <xdr:col>2</xdr:col>
      <xdr:colOff>12402</xdr:colOff>
      <xdr:row>119</xdr:row>
      <xdr:rowOff>14605</xdr:rowOff>
    </xdr:from>
    <xdr:to>
      <xdr:col>2</xdr:col>
      <xdr:colOff>926802</xdr:colOff>
      <xdr:row>119</xdr:row>
      <xdr:rowOff>929005</xdr:rowOff>
    </xdr:to>
    <xdr:pic>
      <xdr:nvPicPr>
        <xdr:cNvPr id="617" name="Picture 616">
          <a:extLst>
            <a:ext uri="{FF2B5EF4-FFF2-40B4-BE49-F238E27FC236}">
              <a16:creationId xmlns:a16="http://schemas.microsoft.com/office/drawing/2014/main" id="{B59ADCEB-0C18-0442-A7F7-F75B6FABE22D}"/>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xdr:blipFill>
      <xdr:spPr>
        <a:xfrm>
          <a:off x="5930602" y="109907705"/>
          <a:ext cx="914400" cy="914400"/>
        </a:xfrm>
        <a:prstGeom prst="rect">
          <a:avLst/>
        </a:prstGeom>
      </xdr:spPr>
    </xdr:pic>
    <xdr:clientData/>
  </xdr:twoCellAnchor>
  <xdr:twoCellAnchor>
    <xdr:from>
      <xdr:col>2</xdr:col>
      <xdr:colOff>12402</xdr:colOff>
      <xdr:row>120</xdr:row>
      <xdr:rowOff>14605</xdr:rowOff>
    </xdr:from>
    <xdr:to>
      <xdr:col>2</xdr:col>
      <xdr:colOff>926802</xdr:colOff>
      <xdr:row>120</xdr:row>
      <xdr:rowOff>929005</xdr:rowOff>
    </xdr:to>
    <xdr:pic>
      <xdr:nvPicPr>
        <xdr:cNvPr id="618" name="Picture 617">
          <a:extLst>
            <a:ext uri="{FF2B5EF4-FFF2-40B4-BE49-F238E27FC236}">
              <a16:creationId xmlns:a16="http://schemas.microsoft.com/office/drawing/2014/main" id="{30E883F8-C503-5143-B782-7BCAAC8F8B62}"/>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xdr:blipFill>
      <xdr:spPr>
        <a:xfrm>
          <a:off x="5930602" y="110847505"/>
          <a:ext cx="914400" cy="914400"/>
        </a:xfrm>
        <a:prstGeom prst="rect">
          <a:avLst/>
        </a:prstGeom>
      </xdr:spPr>
    </xdr:pic>
    <xdr:clientData/>
  </xdr:twoCellAnchor>
  <xdr:twoCellAnchor>
    <xdr:from>
      <xdr:col>4</xdr:col>
      <xdr:colOff>17445</xdr:colOff>
      <xdr:row>115</xdr:row>
      <xdr:rowOff>14605</xdr:rowOff>
    </xdr:from>
    <xdr:to>
      <xdr:col>4</xdr:col>
      <xdr:colOff>1843289</xdr:colOff>
      <xdr:row>115</xdr:row>
      <xdr:rowOff>927527</xdr:rowOff>
    </xdr:to>
    <xdr:pic>
      <xdr:nvPicPr>
        <xdr:cNvPr id="619" name="Picture 618">
          <a:extLst>
            <a:ext uri="{FF2B5EF4-FFF2-40B4-BE49-F238E27FC236}">
              <a16:creationId xmlns:a16="http://schemas.microsoft.com/office/drawing/2014/main" id="{015C81F1-0F9E-E245-BB4D-C3121BD8F5CF}"/>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xdr:blipFill>
      <xdr:spPr>
        <a:xfrm>
          <a:off x="9834545" y="96750505"/>
          <a:ext cx="1825844" cy="912922"/>
        </a:xfrm>
        <a:prstGeom prst="rect">
          <a:avLst/>
        </a:prstGeom>
      </xdr:spPr>
    </xdr:pic>
    <xdr:clientData/>
  </xdr:twoCellAnchor>
  <xdr:twoCellAnchor>
    <xdr:from>
      <xdr:col>4</xdr:col>
      <xdr:colOff>17445</xdr:colOff>
      <xdr:row>112</xdr:row>
      <xdr:rowOff>14605</xdr:rowOff>
    </xdr:from>
    <xdr:to>
      <xdr:col>4</xdr:col>
      <xdr:colOff>1843289</xdr:colOff>
      <xdr:row>112</xdr:row>
      <xdr:rowOff>927527</xdr:rowOff>
    </xdr:to>
    <xdr:pic>
      <xdr:nvPicPr>
        <xdr:cNvPr id="620" name="Picture 619">
          <a:extLst>
            <a:ext uri="{FF2B5EF4-FFF2-40B4-BE49-F238E27FC236}">
              <a16:creationId xmlns:a16="http://schemas.microsoft.com/office/drawing/2014/main" id="{2A5C8428-E0B1-1241-91AA-DDFF8980C10A}"/>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xdr:blipFill>
      <xdr:spPr>
        <a:xfrm>
          <a:off x="9834545" y="93931105"/>
          <a:ext cx="1825844" cy="912922"/>
        </a:xfrm>
        <a:prstGeom prst="rect">
          <a:avLst/>
        </a:prstGeom>
      </xdr:spPr>
    </xdr:pic>
    <xdr:clientData/>
  </xdr:twoCellAnchor>
  <xdr:twoCellAnchor>
    <xdr:from>
      <xdr:col>4</xdr:col>
      <xdr:colOff>17445</xdr:colOff>
      <xdr:row>113</xdr:row>
      <xdr:rowOff>14605</xdr:rowOff>
    </xdr:from>
    <xdr:to>
      <xdr:col>4</xdr:col>
      <xdr:colOff>1843289</xdr:colOff>
      <xdr:row>113</xdr:row>
      <xdr:rowOff>927527</xdr:rowOff>
    </xdr:to>
    <xdr:pic>
      <xdr:nvPicPr>
        <xdr:cNvPr id="621" name="Picture 620">
          <a:extLst>
            <a:ext uri="{FF2B5EF4-FFF2-40B4-BE49-F238E27FC236}">
              <a16:creationId xmlns:a16="http://schemas.microsoft.com/office/drawing/2014/main" id="{DBA8BF76-F894-504E-AA42-81DAE7FF53AC}"/>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xdr:blipFill>
      <xdr:spPr>
        <a:xfrm>
          <a:off x="9834545" y="94870905"/>
          <a:ext cx="1825844" cy="912922"/>
        </a:xfrm>
        <a:prstGeom prst="rect">
          <a:avLst/>
        </a:prstGeom>
      </xdr:spPr>
    </xdr:pic>
    <xdr:clientData/>
  </xdr:twoCellAnchor>
  <xdr:twoCellAnchor>
    <xdr:from>
      <xdr:col>4</xdr:col>
      <xdr:colOff>17445</xdr:colOff>
      <xdr:row>117</xdr:row>
      <xdr:rowOff>14605</xdr:rowOff>
    </xdr:from>
    <xdr:to>
      <xdr:col>4</xdr:col>
      <xdr:colOff>1843289</xdr:colOff>
      <xdr:row>117</xdr:row>
      <xdr:rowOff>927527</xdr:rowOff>
    </xdr:to>
    <xdr:pic>
      <xdr:nvPicPr>
        <xdr:cNvPr id="623" name="Picture 622">
          <a:extLst>
            <a:ext uri="{FF2B5EF4-FFF2-40B4-BE49-F238E27FC236}">
              <a16:creationId xmlns:a16="http://schemas.microsoft.com/office/drawing/2014/main" id="{5A5388E3-C534-0347-92A5-88C3108EFC6A}"/>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xdr:blipFill>
      <xdr:spPr>
        <a:xfrm>
          <a:off x="9834545" y="98630105"/>
          <a:ext cx="1825844" cy="912922"/>
        </a:xfrm>
        <a:prstGeom prst="rect">
          <a:avLst/>
        </a:prstGeom>
      </xdr:spPr>
    </xdr:pic>
    <xdr:clientData/>
  </xdr:twoCellAnchor>
  <xdr:twoCellAnchor>
    <xdr:from>
      <xdr:col>4</xdr:col>
      <xdr:colOff>17445</xdr:colOff>
      <xdr:row>118</xdr:row>
      <xdr:rowOff>14605</xdr:rowOff>
    </xdr:from>
    <xdr:to>
      <xdr:col>4</xdr:col>
      <xdr:colOff>1843289</xdr:colOff>
      <xdr:row>118</xdr:row>
      <xdr:rowOff>927527</xdr:rowOff>
    </xdr:to>
    <xdr:pic>
      <xdr:nvPicPr>
        <xdr:cNvPr id="624" name="Picture 623">
          <a:extLst>
            <a:ext uri="{FF2B5EF4-FFF2-40B4-BE49-F238E27FC236}">
              <a16:creationId xmlns:a16="http://schemas.microsoft.com/office/drawing/2014/main" id="{0779B45A-68A4-B644-BD4A-314DCB5A3153}"/>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rcRect/>
        <a:stretch/>
      </xdr:blipFill>
      <xdr:spPr>
        <a:xfrm>
          <a:off x="9834545" y="99569905"/>
          <a:ext cx="1825844" cy="912922"/>
        </a:xfrm>
        <a:prstGeom prst="rect">
          <a:avLst/>
        </a:prstGeom>
      </xdr:spPr>
    </xdr:pic>
    <xdr:clientData/>
  </xdr:twoCellAnchor>
  <xdr:twoCellAnchor>
    <xdr:from>
      <xdr:col>4</xdr:col>
      <xdr:colOff>17445</xdr:colOff>
      <xdr:row>119</xdr:row>
      <xdr:rowOff>14605</xdr:rowOff>
    </xdr:from>
    <xdr:to>
      <xdr:col>4</xdr:col>
      <xdr:colOff>1843289</xdr:colOff>
      <xdr:row>119</xdr:row>
      <xdr:rowOff>927527</xdr:rowOff>
    </xdr:to>
    <xdr:pic>
      <xdr:nvPicPr>
        <xdr:cNvPr id="625" name="Picture 624">
          <a:extLst>
            <a:ext uri="{FF2B5EF4-FFF2-40B4-BE49-F238E27FC236}">
              <a16:creationId xmlns:a16="http://schemas.microsoft.com/office/drawing/2014/main" id="{27355C04-BF25-2945-A66A-15FB42AAA808}"/>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rcRect/>
        <a:stretch/>
      </xdr:blipFill>
      <xdr:spPr>
        <a:xfrm>
          <a:off x="9834545" y="100509705"/>
          <a:ext cx="1825844" cy="912922"/>
        </a:xfrm>
        <a:prstGeom prst="rect">
          <a:avLst/>
        </a:prstGeom>
      </xdr:spPr>
    </xdr:pic>
    <xdr:clientData/>
  </xdr:twoCellAnchor>
  <xdr:twoCellAnchor>
    <xdr:from>
      <xdr:col>4</xdr:col>
      <xdr:colOff>17445</xdr:colOff>
      <xdr:row>120</xdr:row>
      <xdr:rowOff>14605</xdr:rowOff>
    </xdr:from>
    <xdr:to>
      <xdr:col>4</xdr:col>
      <xdr:colOff>1843289</xdr:colOff>
      <xdr:row>120</xdr:row>
      <xdr:rowOff>927527</xdr:rowOff>
    </xdr:to>
    <xdr:pic>
      <xdr:nvPicPr>
        <xdr:cNvPr id="626" name="Picture 625">
          <a:extLst>
            <a:ext uri="{FF2B5EF4-FFF2-40B4-BE49-F238E27FC236}">
              <a16:creationId xmlns:a16="http://schemas.microsoft.com/office/drawing/2014/main" id="{6F9A6BF3-F44C-6E40-8DCA-07976CFCB35B}"/>
            </a:ext>
          </a:extLst>
        </xdr:cNvPr>
        <xdr:cNvPicPr>
          <a:picLocks noChangeAspect="1"/>
        </xdr:cNvPicPr>
      </xdr:nvPicPr>
      <xdr:blipFill>
        <a:blip xmlns:r="http://schemas.openxmlformats.org/officeDocument/2006/relationships" r:embed="rId47" cstate="print">
          <a:extLst>
            <a:ext uri="{28A0092B-C50C-407E-A947-70E740481C1C}">
              <a14:useLocalDpi xmlns:a14="http://schemas.microsoft.com/office/drawing/2010/main" val="0"/>
            </a:ext>
          </a:extLst>
        </a:blip>
        <a:srcRect/>
        <a:stretch/>
      </xdr:blipFill>
      <xdr:spPr>
        <a:xfrm>
          <a:off x="9834545" y="101449505"/>
          <a:ext cx="1825844" cy="912922"/>
        </a:xfrm>
        <a:prstGeom prst="rect">
          <a:avLst/>
        </a:prstGeom>
      </xdr:spPr>
    </xdr:pic>
    <xdr:clientData/>
  </xdr:twoCellAnchor>
  <xdr:twoCellAnchor>
    <xdr:from>
      <xdr:col>2</xdr:col>
      <xdr:colOff>12402</xdr:colOff>
      <xdr:row>125</xdr:row>
      <xdr:rowOff>14605</xdr:rowOff>
    </xdr:from>
    <xdr:to>
      <xdr:col>2</xdr:col>
      <xdr:colOff>926802</xdr:colOff>
      <xdr:row>125</xdr:row>
      <xdr:rowOff>929005</xdr:rowOff>
    </xdr:to>
    <xdr:pic>
      <xdr:nvPicPr>
        <xdr:cNvPr id="631" name="Picture 630">
          <a:extLst>
            <a:ext uri="{FF2B5EF4-FFF2-40B4-BE49-F238E27FC236}">
              <a16:creationId xmlns:a16="http://schemas.microsoft.com/office/drawing/2014/main" id="{B2538461-EEC1-024C-AE58-6BCD9F02DB7E}"/>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xdr:blipFill>
      <xdr:spPr>
        <a:xfrm>
          <a:off x="5930602" y="106148505"/>
          <a:ext cx="914400" cy="914400"/>
        </a:xfrm>
        <a:prstGeom prst="rect">
          <a:avLst/>
        </a:prstGeom>
      </xdr:spPr>
    </xdr:pic>
    <xdr:clientData/>
  </xdr:twoCellAnchor>
  <xdr:twoCellAnchor>
    <xdr:from>
      <xdr:col>2</xdr:col>
      <xdr:colOff>12402</xdr:colOff>
      <xdr:row>126</xdr:row>
      <xdr:rowOff>14605</xdr:rowOff>
    </xdr:from>
    <xdr:to>
      <xdr:col>2</xdr:col>
      <xdr:colOff>926802</xdr:colOff>
      <xdr:row>126</xdr:row>
      <xdr:rowOff>929005</xdr:rowOff>
    </xdr:to>
    <xdr:pic>
      <xdr:nvPicPr>
        <xdr:cNvPr id="632" name="Picture 631">
          <a:extLst>
            <a:ext uri="{FF2B5EF4-FFF2-40B4-BE49-F238E27FC236}">
              <a16:creationId xmlns:a16="http://schemas.microsoft.com/office/drawing/2014/main" id="{D2EA77FC-3F29-1742-AC05-8FF168C4AF8C}"/>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a:xfrm>
          <a:off x="5930602" y="107088305"/>
          <a:ext cx="914400" cy="914400"/>
        </a:xfrm>
        <a:prstGeom prst="rect">
          <a:avLst/>
        </a:prstGeom>
      </xdr:spPr>
    </xdr:pic>
    <xdr:clientData/>
  </xdr:twoCellAnchor>
  <xdr:twoCellAnchor>
    <xdr:from>
      <xdr:col>2</xdr:col>
      <xdr:colOff>12402</xdr:colOff>
      <xdr:row>127</xdr:row>
      <xdr:rowOff>14605</xdr:rowOff>
    </xdr:from>
    <xdr:to>
      <xdr:col>2</xdr:col>
      <xdr:colOff>926802</xdr:colOff>
      <xdr:row>127</xdr:row>
      <xdr:rowOff>929005</xdr:rowOff>
    </xdr:to>
    <xdr:pic>
      <xdr:nvPicPr>
        <xdr:cNvPr id="633" name="Picture 632">
          <a:extLst>
            <a:ext uri="{FF2B5EF4-FFF2-40B4-BE49-F238E27FC236}">
              <a16:creationId xmlns:a16="http://schemas.microsoft.com/office/drawing/2014/main" id="{3775B25D-93E1-8D4E-B1E4-66C68C38AF4D}"/>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xdr:blipFill>
      <xdr:spPr>
        <a:xfrm>
          <a:off x="5930602" y="108028105"/>
          <a:ext cx="914400" cy="914400"/>
        </a:xfrm>
        <a:prstGeom prst="rect">
          <a:avLst/>
        </a:prstGeom>
      </xdr:spPr>
    </xdr:pic>
    <xdr:clientData/>
  </xdr:twoCellAnchor>
  <xdr:twoCellAnchor>
    <xdr:from>
      <xdr:col>2</xdr:col>
      <xdr:colOff>12402</xdr:colOff>
      <xdr:row>128</xdr:row>
      <xdr:rowOff>14605</xdr:rowOff>
    </xdr:from>
    <xdr:to>
      <xdr:col>2</xdr:col>
      <xdr:colOff>926802</xdr:colOff>
      <xdr:row>128</xdr:row>
      <xdr:rowOff>929005</xdr:rowOff>
    </xdr:to>
    <xdr:pic>
      <xdr:nvPicPr>
        <xdr:cNvPr id="634" name="Picture 633">
          <a:extLst>
            <a:ext uri="{FF2B5EF4-FFF2-40B4-BE49-F238E27FC236}">
              <a16:creationId xmlns:a16="http://schemas.microsoft.com/office/drawing/2014/main" id="{1DB8C89A-CD6A-9E42-A282-061EE75075B8}"/>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xdr:blipFill>
      <xdr:spPr>
        <a:xfrm>
          <a:off x="5930602" y="108967905"/>
          <a:ext cx="914400" cy="914400"/>
        </a:xfrm>
        <a:prstGeom prst="rect">
          <a:avLst/>
        </a:prstGeom>
      </xdr:spPr>
    </xdr:pic>
    <xdr:clientData/>
  </xdr:twoCellAnchor>
  <xdr:twoCellAnchor>
    <xdr:from>
      <xdr:col>4</xdr:col>
      <xdr:colOff>17445</xdr:colOff>
      <xdr:row>125</xdr:row>
      <xdr:rowOff>14605</xdr:rowOff>
    </xdr:from>
    <xdr:to>
      <xdr:col>4</xdr:col>
      <xdr:colOff>1843289</xdr:colOff>
      <xdr:row>125</xdr:row>
      <xdr:rowOff>927527</xdr:rowOff>
    </xdr:to>
    <xdr:pic>
      <xdr:nvPicPr>
        <xdr:cNvPr id="640" name="Picture 639">
          <a:extLst>
            <a:ext uri="{FF2B5EF4-FFF2-40B4-BE49-F238E27FC236}">
              <a16:creationId xmlns:a16="http://schemas.microsoft.com/office/drawing/2014/main" id="{D10435C6-1904-794F-BE6A-2E5B8918ED5D}"/>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9834545" y="106148505"/>
          <a:ext cx="1825844" cy="912922"/>
        </a:xfrm>
        <a:prstGeom prst="rect">
          <a:avLst/>
        </a:prstGeom>
      </xdr:spPr>
    </xdr:pic>
    <xdr:clientData/>
  </xdr:twoCellAnchor>
  <xdr:twoCellAnchor>
    <xdr:from>
      <xdr:col>4</xdr:col>
      <xdr:colOff>17445</xdr:colOff>
      <xdr:row>126</xdr:row>
      <xdr:rowOff>14605</xdr:rowOff>
    </xdr:from>
    <xdr:to>
      <xdr:col>4</xdr:col>
      <xdr:colOff>1843289</xdr:colOff>
      <xdr:row>126</xdr:row>
      <xdr:rowOff>927527</xdr:rowOff>
    </xdr:to>
    <xdr:pic>
      <xdr:nvPicPr>
        <xdr:cNvPr id="641" name="Picture 640">
          <a:extLst>
            <a:ext uri="{FF2B5EF4-FFF2-40B4-BE49-F238E27FC236}">
              <a16:creationId xmlns:a16="http://schemas.microsoft.com/office/drawing/2014/main" id="{416156B9-1674-C04A-88DD-071006B35B84}"/>
            </a:ext>
          </a:extLst>
        </xdr:cNvPr>
        <xdr:cNvPicPr>
          <a:picLocks noChangeAspect="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a:xfrm>
          <a:off x="9834545" y="107088305"/>
          <a:ext cx="1825844" cy="912922"/>
        </a:xfrm>
        <a:prstGeom prst="rect">
          <a:avLst/>
        </a:prstGeom>
      </xdr:spPr>
    </xdr:pic>
    <xdr:clientData/>
  </xdr:twoCellAnchor>
  <xdr:twoCellAnchor>
    <xdr:from>
      <xdr:col>4</xdr:col>
      <xdr:colOff>17445</xdr:colOff>
      <xdr:row>127</xdr:row>
      <xdr:rowOff>14605</xdr:rowOff>
    </xdr:from>
    <xdr:to>
      <xdr:col>4</xdr:col>
      <xdr:colOff>1843289</xdr:colOff>
      <xdr:row>127</xdr:row>
      <xdr:rowOff>927527</xdr:rowOff>
    </xdr:to>
    <xdr:pic>
      <xdr:nvPicPr>
        <xdr:cNvPr id="642" name="Picture 641">
          <a:extLst>
            <a:ext uri="{FF2B5EF4-FFF2-40B4-BE49-F238E27FC236}">
              <a16:creationId xmlns:a16="http://schemas.microsoft.com/office/drawing/2014/main" id="{23BCAFB5-3766-1C4E-B94D-85C17E39AE52}"/>
            </a:ext>
          </a:extLst>
        </xdr:cNvPr>
        <xdr:cNvPicPr>
          <a:picLocks noChangeAspect="1"/>
        </xdr:cNvPicPr>
      </xdr:nvPicPr>
      <xdr:blipFill>
        <a:blip xmlns:r="http://schemas.openxmlformats.org/officeDocument/2006/relationships" r:embed="rId54" cstate="print">
          <a:extLst>
            <a:ext uri="{28A0092B-C50C-407E-A947-70E740481C1C}">
              <a14:useLocalDpi xmlns:a14="http://schemas.microsoft.com/office/drawing/2010/main" val="0"/>
            </a:ext>
          </a:extLst>
        </a:blip>
        <a:srcRect/>
        <a:stretch/>
      </xdr:blipFill>
      <xdr:spPr>
        <a:xfrm>
          <a:off x="9834545" y="108028105"/>
          <a:ext cx="1825844" cy="912922"/>
        </a:xfrm>
        <a:prstGeom prst="rect">
          <a:avLst/>
        </a:prstGeom>
      </xdr:spPr>
    </xdr:pic>
    <xdr:clientData/>
  </xdr:twoCellAnchor>
  <xdr:twoCellAnchor>
    <xdr:from>
      <xdr:col>4</xdr:col>
      <xdr:colOff>17445</xdr:colOff>
      <xdr:row>128</xdr:row>
      <xdr:rowOff>14605</xdr:rowOff>
    </xdr:from>
    <xdr:to>
      <xdr:col>4</xdr:col>
      <xdr:colOff>1843289</xdr:colOff>
      <xdr:row>128</xdr:row>
      <xdr:rowOff>927527</xdr:rowOff>
    </xdr:to>
    <xdr:pic>
      <xdr:nvPicPr>
        <xdr:cNvPr id="643" name="Picture 642">
          <a:extLst>
            <a:ext uri="{FF2B5EF4-FFF2-40B4-BE49-F238E27FC236}">
              <a16:creationId xmlns:a16="http://schemas.microsoft.com/office/drawing/2014/main" id="{5214BF45-0D74-AA4F-B4F8-8C4D2466A9E4}"/>
            </a:ext>
          </a:extLst>
        </xdr:cNvPr>
        <xdr:cNvPicPr>
          <a:picLocks noChangeAspect="1"/>
        </xdr:cNvPicPr>
      </xdr:nvPicPr>
      <xdr:blipFill>
        <a:blip xmlns:r="http://schemas.openxmlformats.org/officeDocument/2006/relationships" r:embed="rId55" cstate="print">
          <a:extLst>
            <a:ext uri="{28A0092B-C50C-407E-A947-70E740481C1C}">
              <a14:useLocalDpi xmlns:a14="http://schemas.microsoft.com/office/drawing/2010/main" val="0"/>
            </a:ext>
          </a:extLst>
        </a:blip>
        <a:srcRect/>
        <a:stretch/>
      </xdr:blipFill>
      <xdr:spPr>
        <a:xfrm>
          <a:off x="9834545" y="108967905"/>
          <a:ext cx="1825844" cy="912922"/>
        </a:xfrm>
        <a:prstGeom prst="rect">
          <a:avLst/>
        </a:prstGeom>
      </xdr:spPr>
    </xdr:pic>
    <xdr:clientData/>
  </xdr:twoCellAnchor>
  <xdr:twoCellAnchor>
    <xdr:from>
      <xdr:col>2</xdr:col>
      <xdr:colOff>12402</xdr:colOff>
      <xdr:row>18</xdr:row>
      <xdr:rowOff>14605</xdr:rowOff>
    </xdr:from>
    <xdr:to>
      <xdr:col>2</xdr:col>
      <xdr:colOff>926802</xdr:colOff>
      <xdr:row>18</xdr:row>
      <xdr:rowOff>929005</xdr:rowOff>
    </xdr:to>
    <xdr:pic>
      <xdr:nvPicPr>
        <xdr:cNvPr id="2" name="Picture 1">
          <a:extLst>
            <a:ext uri="{FF2B5EF4-FFF2-40B4-BE49-F238E27FC236}">
              <a16:creationId xmlns:a16="http://schemas.microsoft.com/office/drawing/2014/main" id="{D665B0B9-CD3B-6244-B171-B99E47B8B2CF}"/>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xdr:blipFill>
      <xdr:spPr>
        <a:xfrm>
          <a:off x="5930602" y="98630105"/>
          <a:ext cx="914400" cy="914400"/>
        </a:xfrm>
        <a:prstGeom prst="rect">
          <a:avLst/>
        </a:prstGeom>
      </xdr:spPr>
    </xdr:pic>
    <xdr:clientData/>
  </xdr:twoCellAnchor>
  <xdr:twoCellAnchor>
    <xdr:from>
      <xdr:col>4</xdr:col>
      <xdr:colOff>17445</xdr:colOff>
      <xdr:row>18</xdr:row>
      <xdr:rowOff>14605</xdr:rowOff>
    </xdr:from>
    <xdr:to>
      <xdr:col>4</xdr:col>
      <xdr:colOff>1843289</xdr:colOff>
      <xdr:row>18</xdr:row>
      <xdr:rowOff>927527</xdr:rowOff>
    </xdr:to>
    <xdr:pic>
      <xdr:nvPicPr>
        <xdr:cNvPr id="3" name="Picture 2">
          <a:extLst>
            <a:ext uri="{FF2B5EF4-FFF2-40B4-BE49-F238E27FC236}">
              <a16:creationId xmlns:a16="http://schemas.microsoft.com/office/drawing/2014/main" id="{457DF246-DDA5-7B46-A374-5FE00650B586}"/>
            </a:ext>
          </a:extLst>
        </xdr:cNvPr>
        <xdr:cNvPicPr>
          <a:picLocks noChangeAspect="1"/>
        </xdr:cNvPicPr>
      </xdr:nvPicPr>
      <xdr:blipFill>
        <a:blip xmlns:r="http://schemas.openxmlformats.org/officeDocument/2006/relationships" r:embed="rId57" cstate="print">
          <a:extLst>
            <a:ext uri="{28A0092B-C50C-407E-A947-70E740481C1C}">
              <a14:useLocalDpi xmlns:a14="http://schemas.microsoft.com/office/drawing/2010/main" val="0"/>
            </a:ext>
          </a:extLst>
        </a:blip>
        <a:srcRect/>
        <a:stretch/>
      </xdr:blipFill>
      <xdr:spPr>
        <a:xfrm>
          <a:off x="9834545" y="114606705"/>
          <a:ext cx="1825844" cy="912922"/>
        </a:xfrm>
        <a:prstGeom prst="rect">
          <a:avLst/>
        </a:prstGeom>
      </xdr:spPr>
    </xdr:pic>
    <xdr:clientData/>
  </xdr:twoCellAnchor>
  <xdr:twoCellAnchor>
    <xdr:from>
      <xdr:col>2</xdr:col>
      <xdr:colOff>12402</xdr:colOff>
      <xdr:row>17</xdr:row>
      <xdr:rowOff>14605</xdr:rowOff>
    </xdr:from>
    <xdr:to>
      <xdr:col>2</xdr:col>
      <xdr:colOff>926802</xdr:colOff>
      <xdr:row>17</xdr:row>
      <xdr:rowOff>929005</xdr:rowOff>
    </xdr:to>
    <xdr:pic>
      <xdr:nvPicPr>
        <xdr:cNvPr id="4" name="Picture 3">
          <a:extLst>
            <a:ext uri="{FF2B5EF4-FFF2-40B4-BE49-F238E27FC236}">
              <a16:creationId xmlns:a16="http://schemas.microsoft.com/office/drawing/2014/main" id="{9B861089-A3D0-7648-B177-8AFC1E66C1A9}"/>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xdr:blipFill>
      <xdr:spPr>
        <a:xfrm>
          <a:off x="5930602" y="97690305"/>
          <a:ext cx="914400" cy="914400"/>
        </a:xfrm>
        <a:prstGeom prst="rect">
          <a:avLst/>
        </a:prstGeom>
      </xdr:spPr>
    </xdr:pic>
    <xdr:clientData/>
  </xdr:twoCellAnchor>
  <xdr:twoCellAnchor>
    <xdr:from>
      <xdr:col>4</xdr:col>
      <xdr:colOff>17445</xdr:colOff>
      <xdr:row>17</xdr:row>
      <xdr:rowOff>14605</xdr:rowOff>
    </xdr:from>
    <xdr:to>
      <xdr:col>4</xdr:col>
      <xdr:colOff>1843289</xdr:colOff>
      <xdr:row>17</xdr:row>
      <xdr:rowOff>927527</xdr:rowOff>
    </xdr:to>
    <xdr:pic>
      <xdr:nvPicPr>
        <xdr:cNvPr id="5" name="Picture 4">
          <a:extLst>
            <a:ext uri="{FF2B5EF4-FFF2-40B4-BE49-F238E27FC236}">
              <a16:creationId xmlns:a16="http://schemas.microsoft.com/office/drawing/2014/main" id="{D46BCF14-702A-1048-A8E4-513F38256F9E}"/>
            </a:ext>
          </a:extLst>
        </xdr:cNvPr>
        <xdr:cNvPicPr>
          <a:picLocks noChangeAspect="1"/>
        </xdr:cNvPicPr>
      </xdr:nvPicPr>
      <xdr:blipFill>
        <a:blip xmlns:r="http://schemas.openxmlformats.org/officeDocument/2006/relationships" r:embed="rId59" cstate="print">
          <a:extLst>
            <a:ext uri="{28A0092B-C50C-407E-A947-70E740481C1C}">
              <a14:useLocalDpi xmlns:a14="http://schemas.microsoft.com/office/drawing/2010/main" val="0"/>
            </a:ext>
          </a:extLst>
        </a:blip>
        <a:srcRect/>
        <a:stretch/>
      </xdr:blipFill>
      <xdr:spPr>
        <a:xfrm>
          <a:off x="9834545" y="115546505"/>
          <a:ext cx="1825844" cy="912922"/>
        </a:xfrm>
        <a:prstGeom prst="rect">
          <a:avLst/>
        </a:prstGeom>
      </xdr:spPr>
    </xdr:pic>
    <xdr:clientData/>
  </xdr:twoCellAnchor>
  <xdr:twoCellAnchor>
    <xdr:from>
      <xdr:col>4</xdr:col>
      <xdr:colOff>17445</xdr:colOff>
      <xdr:row>16</xdr:row>
      <xdr:rowOff>14605</xdr:rowOff>
    </xdr:from>
    <xdr:to>
      <xdr:col>4</xdr:col>
      <xdr:colOff>1843289</xdr:colOff>
      <xdr:row>16</xdr:row>
      <xdr:rowOff>927527</xdr:rowOff>
    </xdr:to>
    <xdr:pic>
      <xdr:nvPicPr>
        <xdr:cNvPr id="8" name="Picture 7">
          <a:extLst>
            <a:ext uri="{FF2B5EF4-FFF2-40B4-BE49-F238E27FC236}">
              <a16:creationId xmlns:a16="http://schemas.microsoft.com/office/drawing/2014/main" id="{93F221E4-633A-6643-B61E-83AFEA60A8AA}"/>
            </a:ext>
          </a:extLst>
        </xdr:cNvPr>
        <xdr:cNvPicPr>
          <a:picLocks noChangeAspect="1"/>
        </xdr:cNvPicPr>
      </xdr:nvPicPr>
      <xdr:blipFill>
        <a:blip xmlns:r="http://schemas.openxmlformats.org/officeDocument/2006/relationships" r:embed="rId60" cstate="print">
          <a:extLst>
            <a:ext uri="{28A0092B-C50C-407E-A947-70E740481C1C}">
              <a14:useLocalDpi xmlns:a14="http://schemas.microsoft.com/office/drawing/2010/main" val="0"/>
            </a:ext>
          </a:extLst>
        </a:blip>
        <a:srcRect/>
        <a:stretch/>
      </xdr:blipFill>
      <xdr:spPr>
        <a:xfrm>
          <a:off x="9834545" y="30024705"/>
          <a:ext cx="1825844" cy="912922"/>
        </a:xfrm>
        <a:prstGeom prst="rect">
          <a:avLst/>
        </a:prstGeom>
      </xdr:spPr>
    </xdr:pic>
    <xdr:clientData/>
  </xdr:twoCellAnchor>
  <xdr:twoCellAnchor>
    <xdr:from>
      <xdr:col>2</xdr:col>
      <xdr:colOff>12402</xdr:colOff>
      <xdr:row>16</xdr:row>
      <xdr:rowOff>14605</xdr:rowOff>
    </xdr:from>
    <xdr:to>
      <xdr:col>2</xdr:col>
      <xdr:colOff>926802</xdr:colOff>
      <xdr:row>16</xdr:row>
      <xdr:rowOff>929005</xdr:rowOff>
    </xdr:to>
    <xdr:pic>
      <xdr:nvPicPr>
        <xdr:cNvPr id="10" name="Picture 9">
          <a:extLst>
            <a:ext uri="{FF2B5EF4-FFF2-40B4-BE49-F238E27FC236}">
              <a16:creationId xmlns:a16="http://schemas.microsoft.com/office/drawing/2014/main" id="{436FCF89-0585-394F-8D8E-A76A42EDCE7C}"/>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xdr:blipFill>
      <xdr:spPr>
        <a:xfrm>
          <a:off x="5930602" y="46941105"/>
          <a:ext cx="914400" cy="914400"/>
        </a:xfrm>
        <a:prstGeom prst="rect">
          <a:avLst/>
        </a:prstGeom>
      </xdr:spPr>
    </xdr:pic>
    <xdr:clientData/>
  </xdr:twoCellAnchor>
  <xdr:twoCellAnchor>
    <xdr:from>
      <xdr:col>2</xdr:col>
      <xdr:colOff>12402</xdr:colOff>
      <xdr:row>136</xdr:row>
      <xdr:rowOff>12940</xdr:rowOff>
    </xdr:from>
    <xdr:to>
      <xdr:col>2</xdr:col>
      <xdr:colOff>926802</xdr:colOff>
      <xdr:row>136</xdr:row>
      <xdr:rowOff>927340</xdr:rowOff>
    </xdr:to>
    <xdr:pic>
      <xdr:nvPicPr>
        <xdr:cNvPr id="115" name="Picture 114">
          <a:extLst>
            <a:ext uri="{FF2B5EF4-FFF2-40B4-BE49-F238E27FC236}">
              <a16:creationId xmlns:a16="http://schemas.microsoft.com/office/drawing/2014/main" id="{9833ACDD-CF11-574A-BF86-20A5433C9F3C}"/>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xdr:blipFill>
      <xdr:spPr>
        <a:xfrm>
          <a:off x="5930602" y="4648440"/>
          <a:ext cx="914400" cy="914400"/>
        </a:xfrm>
        <a:prstGeom prst="rect">
          <a:avLst/>
        </a:prstGeom>
      </xdr:spPr>
    </xdr:pic>
    <xdr:clientData/>
  </xdr:twoCellAnchor>
  <xdr:twoCellAnchor>
    <xdr:from>
      <xdr:col>2</xdr:col>
      <xdr:colOff>12402</xdr:colOff>
      <xdr:row>134</xdr:row>
      <xdr:rowOff>12979</xdr:rowOff>
    </xdr:from>
    <xdr:to>
      <xdr:col>2</xdr:col>
      <xdr:colOff>926802</xdr:colOff>
      <xdr:row>134</xdr:row>
      <xdr:rowOff>927379</xdr:rowOff>
    </xdr:to>
    <xdr:pic>
      <xdr:nvPicPr>
        <xdr:cNvPr id="7" name="Picture 6">
          <a:extLst>
            <a:ext uri="{FF2B5EF4-FFF2-40B4-BE49-F238E27FC236}">
              <a16:creationId xmlns:a16="http://schemas.microsoft.com/office/drawing/2014/main" id="{19A10097-328A-ED45-9255-FF5E4DB52FBF}"/>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4</xdr:col>
      <xdr:colOff>17445</xdr:colOff>
      <xdr:row>134</xdr:row>
      <xdr:rowOff>12979</xdr:rowOff>
    </xdr:from>
    <xdr:to>
      <xdr:col>4</xdr:col>
      <xdr:colOff>1843289</xdr:colOff>
      <xdr:row>134</xdr:row>
      <xdr:rowOff>928077</xdr:rowOff>
    </xdr:to>
    <xdr:pic>
      <xdr:nvPicPr>
        <xdr:cNvPr id="9" name="Picture 8">
          <a:extLst>
            <a:ext uri="{FF2B5EF4-FFF2-40B4-BE49-F238E27FC236}">
              <a16:creationId xmlns:a16="http://schemas.microsoft.com/office/drawing/2014/main" id="{45BC9C0B-F84E-604B-893D-A27232AF240F}"/>
            </a:ext>
          </a:extLst>
        </xdr:cNvPr>
        <xdr:cNvPicPr>
          <a:picLocks noChangeAspect="1"/>
        </xdr:cNvPicPr>
      </xdr:nvPicPr>
      <xdr:blipFill>
        <a:blip xmlns:r="http://schemas.openxmlformats.org/officeDocument/2006/relationships" r:embed="rId64" cstate="print">
          <a:extLst>
            <a:ext uri="{28A0092B-C50C-407E-A947-70E740481C1C}">
              <a14:useLocalDpi xmlns:a14="http://schemas.microsoft.com/office/drawing/2010/main" val="0"/>
            </a:ext>
          </a:extLst>
        </a:blip>
        <a:stretch>
          <a:fillRect/>
        </a:stretch>
      </xdr:blipFill>
      <xdr:spPr>
        <a:xfrm>
          <a:off x="9834545" y="2768879"/>
          <a:ext cx="1825844" cy="915098"/>
        </a:xfrm>
        <a:prstGeom prst="rect">
          <a:avLst/>
        </a:prstGeom>
        <a:ln w="3175">
          <a:noFill/>
        </a:ln>
      </xdr:spPr>
    </xdr:pic>
    <xdr:clientData/>
  </xdr:twoCellAnchor>
  <xdr:twoCellAnchor>
    <xdr:from>
      <xdr:col>2</xdr:col>
      <xdr:colOff>12402</xdr:colOff>
      <xdr:row>135</xdr:row>
      <xdr:rowOff>14916</xdr:rowOff>
    </xdr:from>
    <xdr:to>
      <xdr:col>2</xdr:col>
      <xdr:colOff>926802</xdr:colOff>
      <xdr:row>135</xdr:row>
      <xdr:rowOff>929316</xdr:rowOff>
    </xdr:to>
    <xdr:pic>
      <xdr:nvPicPr>
        <xdr:cNvPr id="11" name="Picture 10">
          <a:extLst>
            <a:ext uri="{FF2B5EF4-FFF2-40B4-BE49-F238E27FC236}">
              <a16:creationId xmlns:a16="http://schemas.microsoft.com/office/drawing/2014/main" id="{837653F8-2D8C-6B43-AA6F-E88FACD8F2C6}"/>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xdr:blipFill>
      <xdr:spPr>
        <a:xfrm>
          <a:off x="5930602" y="3710616"/>
          <a:ext cx="914400" cy="914400"/>
        </a:xfrm>
        <a:prstGeom prst="rect">
          <a:avLst/>
        </a:prstGeom>
      </xdr:spPr>
    </xdr:pic>
    <xdr:clientData/>
  </xdr:twoCellAnchor>
  <xdr:twoCellAnchor>
    <xdr:from>
      <xdr:col>4</xdr:col>
      <xdr:colOff>17445</xdr:colOff>
      <xdr:row>136</xdr:row>
      <xdr:rowOff>12562</xdr:rowOff>
    </xdr:from>
    <xdr:to>
      <xdr:col>4</xdr:col>
      <xdr:colOff>1843289</xdr:colOff>
      <xdr:row>136</xdr:row>
      <xdr:rowOff>925484</xdr:rowOff>
    </xdr:to>
    <xdr:pic>
      <xdr:nvPicPr>
        <xdr:cNvPr id="289" name="Picture 288">
          <a:extLst>
            <a:ext uri="{FF2B5EF4-FFF2-40B4-BE49-F238E27FC236}">
              <a16:creationId xmlns:a16="http://schemas.microsoft.com/office/drawing/2014/main" id="{739DB69A-B240-994B-9D48-042873F0D4DB}"/>
            </a:ext>
          </a:extLst>
        </xdr:cNvPr>
        <xdr:cNvPicPr>
          <a:picLocks noChangeAspect="1"/>
        </xdr:cNvPicPr>
      </xdr:nvPicPr>
      <xdr:blipFill>
        <a:blip xmlns:r="http://schemas.openxmlformats.org/officeDocument/2006/relationships" r:embed="rId66" cstate="print">
          <a:extLst>
            <a:ext uri="{28A0092B-C50C-407E-A947-70E740481C1C}">
              <a14:useLocalDpi xmlns:a14="http://schemas.microsoft.com/office/drawing/2010/main" val="0"/>
            </a:ext>
          </a:extLst>
        </a:blip>
        <a:srcRect/>
        <a:stretch/>
      </xdr:blipFill>
      <xdr:spPr>
        <a:xfrm>
          <a:off x="9834545" y="4648062"/>
          <a:ext cx="1825844" cy="912922"/>
        </a:xfrm>
        <a:prstGeom prst="rect">
          <a:avLst/>
        </a:prstGeom>
      </xdr:spPr>
    </xdr:pic>
    <xdr:clientData/>
  </xdr:twoCellAnchor>
  <xdr:twoCellAnchor>
    <xdr:from>
      <xdr:col>2</xdr:col>
      <xdr:colOff>12402</xdr:colOff>
      <xdr:row>137</xdr:row>
      <xdr:rowOff>14605</xdr:rowOff>
    </xdr:from>
    <xdr:to>
      <xdr:col>2</xdr:col>
      <xdr:colOff>926802</xdr:colOff>
      <xdr:row>137</xdr:row>
      <xdr:rowOff>929005</xdr:rowOff>
    </xdr:to>
    <xdr:pic>
      <xdr:nvPicPr>
        <xdr:cNvPr id="298" name="Picture 297">
          <a:extLst>
            <a:ext uri="{FF2B5EF4-FFF2-40B4-BE49-F238E27FC236}">
              <a16:creationId xmlns:a16="http://schemas.microsoft.com/office/drawing/2014/main" id="{BE1261D5-CEBA-FC43-BE69-E9B56032E855}"/>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xdr:blipFill>
      <xdr:spPr>
        <a:xfrm>
          <a:off x="5930602" y="5589905"/>
          <a:ext cx="914400" cy="914400"/>
        </a:xfrm>
        <a:prstGeom prst="rect">
          <a:avLst/>
        </a:prstGeom>
      </xdr:spPr>
    </xdr:pic>
    <xdr:clientData/>
  </xdr:twoCellAnchor>
  <xdr:twoCellAnchor>
    <xdr:from>
      <xdr:col>4</xdr:col>
      <xdr:colOff>17445</xdr:colOff>
      <xdr:row>137</xdr:row>
      <xdr:rowOff>14605</xdr:rowOff>
    </xdr:from>
    <xdr:to>
      <xdr:col>4</xdr:col>
      <xdr:colOff>1843289</xdr:colOff>
      <xdr:row>137</xdr:row>
      <xdr:rowOff>927527</xdr:rowOff>
    </xdr:to>
    <xdr:pic>
      <xdr:nvPicPr>
        <xdr:cNvPr id="322" name="Picture 321">
          <a:extLst>
            <a:ext uri="{FF2B5EF4-FFF2-40B4-BE49-F238E27FC236}">
              <a16:creationId xmlns:a16="http://schemas.microsoft.com/office/drawing/2014/main" id="{CE0E483F-419B-DA4D-AA33-260C1E4FAF23}"/>
            </a:ext>
          </a:extLst>
        </xdr:cNvPr>
        <xdr:cNvPicPr>
          <a:picLocks noChangeAspect="1"/>
        </xdr:cNvPicPr>
      </xdr:nvPicPr>
      <xdr:blipFill>
        <a:blip xmlns:r="http://schemas.openxmlformats.org/officeDocument/2006/relationships" r:embed="rId68" cstate="print">
          <a:extLst>
            <a:ext uri="{28A0092B-C50C-407E-A947-70E740481C1C}">
              <a14:useLocalDpi xmlns:a14="http://schemas.microsoft.com/office/drawing/2010/main" val="0"/>
            </a:ext>
          </a:extLst>
        </a:blip>
        <a:srcRect/>
        <a:stretch/>
      </xdr:blipFill>
      <xdr:spPr>
        <a:xfrm>
          <a:off x="9834545" y="5589905"/>
          <a:ext cx="1825844" cy="912922"/>
        </a:xfrm>
        <a:prstGeom prst="rect">
          <a:avLst/>
        </a:prstGeom>
      </xdr:spPr>
    </xdr:pic>
    <xdr:clientData/>
  </xdr:twoCellAnchor>
  <xdr:twoCellAnchor>
    <xdr:from>
      <xdr:col>2</xdr:col>
      <xdr:colOff>12402</xdr:colOff>
      <xdr:row>19</xdr:row>
      <xdr:rowOff>14605</xdr:rowOff>
    </xdr:from>
    <xdr:to>
      <xdr:col>2</xdr:col>
      <xdr:colOff>926802</xdr:colOff>
      <xdr:row>19</xdr:row>
      <xdr:rowOff>929005</xdr:rowOff>
    </xdr:to>
    <xdr:pic>
      <xdr:nvPicPr>
        <xdr:cNvPr id="362" name="Picture 361">
          <a:extLst>
            <a:ext uri="{FF2B5EF4-FFF2-40B4-BE49-F238E27FC236}">
              <a16:creationId xmlns:a16="http://schemas.microsoft.com/office/drawing/2014/main" id="{369A8EA5-2B66-444E-BC97-FD4DB75308DE}"/>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xdr:blipFill>
      <xdr:spPr>
        <a:xfrm>
          <a:off x="5930602" y="13108305"/>
          <a:ext cx="914400" cy="914400"/>
        </a:xfrm>
        <a:prstGeom prst="rect">
          <a:avLst/>
        </a:prstGeom>
      </xdr:spPr>
    </xdr:pic>
    <xdr:clientData/>
  </xdr:twoCellAnchor>
  <xdr:twoCellAnchor>
    <xdr:from>
      <xdr:col>4</xdr:col>
      <xdr:colOff>17445</xdr:colOff>
      <xdr:row>19</xdr:row>
      <xdr:rowOff>14605</xdr:rowOff>
    </xdr:from>
    <xdr:to>
      <xdr:col>4</xdr:col>
      <xdr:colOff>1843289</xdr:colOff>
      <xdr:row>19</xdr:row>
      <xdr:rowOff>927527</xdr:rowOff>
    </xdr:to>
    <xdr:pic>
      <xdr:nvPicPr>
        <xdr:cNvPr id="373" name="Picture 372">
          <a:extLst>
            <a:ext uri="{FF2B5EF4-FFF2-40B4-BE49-F238E27FC236}">
              <a16:creationId xmlns:a16="http://schemas.microsoft.com/office/drawing/2014/main" id="{5E8648E1-62F5-4F46-9FD8-1D2354D9D18A}"/>
            </a:ext>
          </a:extLst>
        </xdr:cNvPr>
        <xdr:cNvPicPr>
          <a:picLocks noChangeAspect="1"/>
        </xdr:cNvPicPr>
      </xdr:nvPicPr>
      <xdr:blipFill>
        <a:blip xmlns:r="http://schemas.openxmlformats.org/officeDocument/2006/relationships" r:embed="rId70" cstate="print">
          <a:extLst>
            <a:ext uri="{28A0092B-C50C-407E-A947-70E740481C1C}">
              <a14:useLocalDpi xmlns:a14="http://schemas.microsoft.com/office/drawing/2010/main" val="0"/>
            </a:ext>
          </a:extLst>
        </a:blip>
        <a:srcRect/>
        <a:stretch/>
      </xdr:blipFill>
      <xdr:spPr>
        <a:xfrm>
          <a:off x="9834545" y="6529705"/>
          <a:ext cx="1825844" cy="912922"/>
        </a:xfrm>
        <a:prstGeom prst="rect">
          <a:avLst/>
        </a:prstGeom>
      </xdr:spPr>
    </xdr:pic>
    <xdr:clientData/>
  </xdr:twoCellAnchor>
  <xdr:twoCellAnchor>
    <xdr:from>
      <xdr:col>2</xdr:col>
      <xdr:colOff>12402</xdr:colOff>
      <xdr:row>20</xdr:row>
      <xdr:rowOff>14605</xdr:rowOff>
    </xdr:from>
    <xdr:to>
      <xdr:col>2</xdr:col>
      <xdr:colOff>926802</xdr:colOff>
      <xdr:row>20</xdr:row>
      <xdr:rowOff>929005</xdr:rowOff>
    </xdr:to>
    <xdr:pic>
      <xdr:nvPicPr>
        <xdr:cNvPr id="389" name="Picture 388">
          <a:extLst>
            <a:ext uri="{FF2B5EF4-FFF2-40B4-BE49-F238E27FC236}">
              <a16:creationId xmlns:a16="http://schemas.microsoft.com/office/drawing/2014/main" id="{9F1B7DBF-7292-2D4C-ABBD-F94D7B8B04F4}"/>
            </a:ext>
          </a:extLst>
        </xdr:cNvPr>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xdr:blipFill>
      <xdr:spPr>
        <a:xfrm>
          <a:off x="5930602" y="14048105"/>
          <a:ext cx="914400" cy="914400"/>
        </a:xfrm>
        <a:prstGeom prst="rect">
          <a:avLst/>
        </a:prstGeom>
      </xdr:spPr>
    </xdr:pic>
    <xdr:clientData/>
  </xdr:twoCellAnchor>
  <xdr:twoCellAnchor>
    <xdr:from>
      <xdr:col>2</xdr:col>
      <xdr:colOff>12402</xdr:colOff>
      <xdr:row>21</xdr:row>
      <xdr:rowOff>14605</xdr:rowOff>
    </xdr:from>
    <xdr:to>
      <xdr:col>2</xdr:col>
      <xdr:colOff>926802</xdr:colOff>
      <xdr:row>21</xdr:row>
      <xdr:rowOff>929005</xdr:rowOff>
    </xdr:to>
    <xdr:pic>
      <xdr:nvPicPr>
        <xdr:cNvPr id="394" name="Picture 393">
          <a:extLst>
            <a:ext uri="{FF2B5EF4-FFF2-40B4-BE49-F238E27FC236}">
              <a16:creationId xmlns:a16="http://schemas.microsoft.com/office/drawing/2014/main" id="{9B89717E-1337-154A-86A1-FFB7AD4CC18A}"/>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xdr:blipFill>
      <xdr:spPr>
        <a:xfrm>
          <a:off x="5930602" y="14987905"/>
          <a:ext cx="914400" cy="914400"/>
        </a:xfrm>
        <a:prstGeom prst="rect">
          <a:avLst/>
        </a:prstGeom>
      </xdr:spPr>
    </xdr:pic>
    <xdr:clientData/>
  </xdr:twoCellAnchor>
  <xdr:twoCellAnchor>
    <xdr:from>
      <xdr:col>2</xdr:col>
      <xdr:colOff>12402</xdr:colOff>
      <xdr:row>22</xdr:row>
      <xdr:rowOff>14605</xdr:rowOff>
    </xdr:from>
    <xdr:to>
      <xdr:col>2</xdr:col>
      <xdr:colOff>926802</xdr:colOff>
      <xdr:row>22</xdr:row>
      <xdr:rowOff>929005</xdr:rowOff>
    </xdr:to>
    <xdr:pic>
      <xdr:nvPicPr>
        <xdr:cNvPr id="402" name="Picture 401">
          <a:extLst>
            <a:ext uri="{FF2B5EF4-FFF2-40B4-BE49-F238E27FC236}">
              <a16:creationId xmlns:a16="http://schemas.microsoft.com/office/drawing/2014/main" id="{ACD78DEB-9193-7040-983F-3A4BA663442F}"/>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xdr:blipFill>
      <xdr:spPr>
        <a:xfrm>
          <a:off x="5930602" y="15927705"/>
          <a:ext cx="914400" cy="914400"/>
        </a:xfrm>
        <a:prstGeom prst="rect">
          <a:avLst/>
        </a:prstGeom>
      </xdr:spPr>
    </xdr:pic>
    <xdr:clientData/>
  </xdr:twoCellAnchor>
  <xdr:twoCellAnchor>
    <xdr:from>
      <xdr:col>4</xdr:col>
      <xdr:colOff>17445</xdr:colOff>
      <xdr:row>20</xdr:row>
      <xdr:rowOff>14605</xdr:rowOff>
    </xdr:from>
    <xdr:to>
      <xdr:col>4</xdr:col>
      <xdr:colOff>1843289</xdr:colOff>
      <xdr:row>20</xdr:row>
      <xdr:rowOff>927527</xdr:rowOff>
    </xdr:to>
    <xdr:pic>
      <xdr:nvPicPr>
        <xdr:cNvPr id="407" name="Picture 406">
          <a:extLst>
            <a:ext uri="{FF2B5EF4-FFF2-40B4-BE49-F238E27FC236}">
              <a16:creationId xmlns:a16="http://schemas.microsoft.com/office/drawing/2014/main" id="{956C77A7-0E7E-B944-8C8F-9A410CBB5234}"/>
            </a:ext>
          </a:extLst>
        </xdr:cNvPr>
        <xdr:cNvPicPr>
          <a:picLocks noChangeAspect="1"/>
        </xdr:cNvPicPr>
      </xdr:nvPicPr>
      <xdr:blipFill>
        <a:blip xmlns:r="http://schemas.openxmlformats.org/officeDocument/2006/relationships" r:embed="rId74" cstate="print">
          <a:extLst>
            <a:ext uri="{28A0092B-C50C-407E-A947-70E740481C1C}">
              <a14:useLocalDpi xmlns:a14="http://schemas.microsoft.com/office/drawing/2010/main" val="0"/>
            </a:ext>
          </a:extLst>
        </a:blip>
        <a:srcRect/>
        <a:stretch/>
      </xdr:blipFill>
      <xdr:spPr>
        <a:xfrm>
          <a:off x="9834545" y="7469505"/>
          <a:ext cx="1825844" cy="912922"/>
        </a:xfrm>
        <a:prstGeom prst="rect">
          <a:avLst/>
        </a:prstGeom>
      </xdr:spPr>
    </xdr:pic>
    <xdr:clientData/>
  </xdr:twoCellAnchor>
  <xdr:twoCellAnchor>
    <xdr:from>
      <xdr:col>4</xdr:col>
      <xdr:colOff>17445</xdr:colOff>
      <xdr:row>21</xdr:row>
      <xdr:rowOff>14605</xdr:rowOff>
    </xdr:from>
    <xdr:to>
      <xdr:col>4</xdr:col>
      <xdr:colOff>1843289</xdr:colOff>
      <xdr:row>21</xdr:row>
      <xdr:rowOff>927527</xdr:rowOff>
    </xdr:to>
    <xdr:pic>
      <xdr:nvPicPr>
        <xdr:cNvPr id="410" name="Picture 409">
          <a:extLst>
            <a:ext uri="{FF2B5EF4-FFF2-40B4-BE49-F238E27FC236}">
              <a16:creationId xmlns:a16="http://schemas.microsoft.com/office/drawing/2014/main" id="{B09E8D1D-2C76-3849-A2A4-0DC35CD458C0}"/>
            </a:ext>
          </a:extLst>
        </xdr:cNvPr>
        <xdr:cNvPicPr>
          <a:picLocks noChangeAspect="1"/>
        </xdr:cNvPicPr>
      </xdr:nvPicPr>
      <xdr:blipFill>
        <a:blip xmlns:r="http://schemas.openxmlformats.org/officeDocument/2006/relationships" r:embed="rId75" cstate="print">
          <a:extLst>
            <a:ext uri="{28A0092B-C50C-407E-A947-70E740481C1C}">
              <a14:useLocalDpi xmlns:a14="http://schemas.microsoft.com/office/drawing/2010/main" val="0"/>
            </a:ext>
          </a:extLst>
        </a:blip>
        <a:srcRect/>
        <a:stretch/>
      </xdr:blipFill>
      <xdr:spPr>
        <a:xfrm>
          <a:off x="9834545" y="8409305"/>
          <a:ext cx="1825844" cy="912922"/>
        </a:xfrm>
        <a:prstGeom prst="rect">
          <a:avLst/>
        </a:prstGeom>
      </xdr:spPr>
    </xdr:pic>
    <xdr:clientData/>
  </xdr:twoCellAnchor>
  <xdr:twoCellAnchor>
    <xdr:from>
      <xdr:col>4</xdr:col>
      <xdr:colOff>17445</xdr:colOff>
      <xdr:row>22</xdr:row>
      <xdr:rowOff>14605</xdr:rowOff>
    </xdr:from>
    <xdr:to>
      <xdr:col>4</xdr:col>
      <xdr:colOff>1843289</xdr:colOff>
      <xdr:row>22</xdr:row>
      <xdr:rowOff>927527</xdr:rowOff>
    </xdr:to>
    <xdr:pic>
      <xdr:nvPicPr>
        <xdr:cNvPr id="411" name="Picture 410">
          <a:extLst>
            <a:ext uri="{FF2B5EF4-FFF2-40B4-BE49-F238E27FC236}">
              <a16:creationId xmlns:a16="http://schemas.microsoft.com/office/drawing/2014/main" id="{F6937718-6AF0-344F-82E2-0A6795E15954}"/>
            </a:ext>
          </a:extLst>
        </xdr:cNvPr>
        <xdr:cNvPicPr>
          <a:picLocks noChangeAspect="1"/>
        </xdr:cNvPicPr>
      </xdr:nvPicPr>
      <xdr:blipFill>
        <a:blip xmlns:r="http://schemas.openxmlformats.org/officeDocument/2006/relationships" r:embed="rId76" cstate="print">
          <a:extLst>
            <a:ext uri="{28A0092B-C50C-407E-A947-70E740481C1C}">
              <a14:useLocalDpi xmlns:a14="http://schemas.microsoft.com/office/drawing/2010/main" val="0"/>
            </a:ext>
          </a:extLst>
        </a:blip>
        <a:srcRect/>
        <a:stretch/>
      </xdr:blipFill>
      <xdr:spPr>
        <a:xfrm>
          <a:off x="9834545" y="9349105"/>
          <a:ext cx="1825844" cy="912922"/>
        </a:xfrm>
        <a:prstGeom prst="rect">
          <a:avLst/>
        </a:prstGeom>
      </xdr:spPr>
    </xdr:pic>
    <xdr:clientData/>
  </xdr:twoCellAnchor>
  <xdr:twoCellAnchor>
    <xdr:from>
      <xdr:col>2</xdr:col>
      <xdr:colOff>12402</xdr:colOff>
      <xdr:row>24</xdr:row>
      <xdr:rowOff>14605</xdr:rowOff>
    </xdr:from>
    <xdr:to>
      <xdr:col>2</xdr:col>
      <xdr:colOff>926802</xdr:colOff>
      <xdr:row>24</xdr:row>
      <xdr:rowOff>929005</xdr:rowOff>
    </xdr:to>
    <xdr:pic>
      <xdr:nvPicPr>
        <xdr:cNvPr id="414" name="Picture 413">
          <a:extLst>
            <a:ext uri="{FF2B5EF4-FFF2-40B4-BE49-F238E27FC236}">
              <a16:creationId xmlns:a16="http://schemas.microsoft.com/office/drawing/2014/main" id="{3E08292C-2999-5047-A2BD-8332D6D3ACE8}"/>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xdr:blipFill>
      <xdr:spPr>
        <a:xfrm>
          <a:off x="5930602" y="3710305"/>
          <a:ext cx="914400" cy="914400"/>
        </a:xfrm>
        <a:prstGeom prst="rect">
          <a:avLst/>
        </a:prstGeom>
      </xdr:spPr>
    </xdr:pic>
    <xdr:clientData/>
  </xdr:twoCellAnchor>
  <xdr:twoCellAnchor>
    <xdr:from>
      <xdr:col>2</xdr:col>
      <xdr:colOff>12402</xdr:colOff>
      <xdr:row>23</xdr:row>
      <xdr:rowOff>14605</xdr:rowOff>
    </xdr:from>
    <xdr:to>
      <xdr:col>2</xdr:col>
      <xdr:colOff>926802</xdr:colOff>
      <xdr:row>23</xdr:row>
      <xdr:rowOff>929005</xdr:rowOff>
    </xdr:to>
    <xdr:pic>
      <xdr:nvPicPr>
        <xdr:cNvPr id="415" name="Picture 414">
          <a:extLst>
            <a:ext uri="{FF2B5EF4-FFF2-40B4-BE49-F238E27FC236}">
              <a16:creationId xmlns:a16="http://schemas.microsoft.com/office/drawing/2014/main" id="{5B8B0A1B-89DF-9B4B-B090-C7916003DBA7}"/>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xdr:blipFill>
      <xdr:spPr>
        <a:xfrm>
          <a:off x="5930602" y="2770505"/>
          <a:ext cx="914400" cy="914400"/>
        </a:xfrm>
        <a:prstGeom prst="rect">
          <a:avLst/>
        </a:prstGeom>
      </xdr:spPr>
    </xdr:pic>
    <xdr:clientData/>
  </xdr:twoCellAnchor>
  <xdr:twoCellAnchor>
    <xdr:from>
      <xdr:col>2</xdr:col>
      <xdr:colOff>12402</xdr:colOff>
      <xdr:row>25</xdr:row>
      <xdr:rowOff>14605</xdr:rowOff>
    </xdr:from>
    <xdr:to>
      <xdr:col>2</xdr:col>
      <xdr:colOff>926802</xdr:colOff>
      <xdr:row>25</xdr:row>
      <xdr:rowOff>929005</xdr:rowOff>
    </xdr:to>
    <xdr:pic>
      <xdr:nvPicPr>
        <xdr:cNvPr id="416" name="Picture 415">
          <a:extLst>
            <a:ext uri="{FF2B5EF4-FFF2-40B4-BE49-F238E27FC236}">
              <a16:creationId xmlns:a16="http://schemas.microsoft.com/office/drawing/2014/main" id="{D48AD055-801E-E048-9640-56EC0CD19EB2}"/>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xdr:blipFill>
      <xdr:spPr>
        <a:xfrm>
          <a:off x="5930602" y="4650105"/>
          <a:ext cx="914400" cy="914400"/>
        </a:xfrm>
        <a:prstGeom prst="rect">
          <a:avLst/>
        </a:prstGeom>
      </xdr:spPr>
    </xdr:pic>
    <xdr:clientData/>
  </xdr:twoCellAnchor>
  <xdr:twoCellAnchor>
    <xdr:from>
      <xdr:col>2</xdr:col>
      <xdr:colOff>12402</xdr:colOff>
      <xdr:row>26</xdr:row>
      <xdr:rowOff>14605</xdr:rowOff>
    </xdr:from>
    <xdr:to>
      <xdr:col>2</xdr:col>
      <xdr:colOff>926802</xdr:colOff>
      <xdr:row>26</xdr:row>
      <xdr:rowOff>929005</xdr:rowOff>
    </xdr:to>
    <xdr:pic>
      <xdr:nvPicPr>
        <xdr:cNvPr id="417" name="Picture 416">
          <a:extLst>
            <a:ext uri="{FF2B5EF4-FFF2-40B4-BE49-F238E27FC236}">
              <a16:creationId xmlns:a16="http://schemas.microsoft.com/office/drawing/2014/main" id="{827744CB-00C8-B943-81E8-F4F6F101DE08}"/>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xdr:blipFill>
      <xdr:spPr>
        <a:xfrm>
          <a:off x="5930602" y="5589905"/>
          <a:ext cx="914400" cy="914400"/>
        </a:xfrm>
        <a:prstGeom prst="rect">
          <a:avLst/>
        </a:prstGeom>
      </xdr:spPr>
    </xdr:pic>
    <xdr:clientData/>
  </xdr:twoCellAnchor>
  <xdr:twoCellAnchor>
    <xdr:from>
      <xdr:col>4</xdr:col>
      <xdr:colOff>17445</xdr:colOff>
      <xdr:row>24</xdr:row>
      <xdr:rowOff>14605</xdr:rowOff>
    </xdr:from>
    <xdr:to>
      <xdr:col>4</xdr:col>
      <xdr:colOff>1843289</xdr:colOff>
      <xdr:row>24</xdr:row>
      <xdr:rowOff>927527</xdr:rowOff>
    </xdr:to>
    <xdr:pic>
      <xdr:nvPicPr>
        <xdr:cNvPr id="419" name="Picture 418">
          <a:extLst>
            <a:ext uri="{FF2B5EF4-FFF2-40B4-BE49-F238E27FC236}">
              <a16:creationId xmlns:a16="http://schemas.microsoft.com/office/drawing/2014/main" id="{E95352BF-4C8C-8C47-9D17-CE3900EF67B1}"/>
            </a:ext>
          </a:extLst>
        </xdr:cNvPr>
        <xdr:cNvPicPr>
          <a:picLocks noChangeAspect="1"/>
        </xdr:cNvPicPr>
      </xdr:nvPicPr>
      <xdr:blipFill>
        <a:blip xmlns:r="http://schemas.openxmlformats.org/officeDocument/2006/relationships" r:embed="rId81" cstate="print">
          <a:extLst>
            <a:ext uri="{28A0092B-C50C-407E-A947-70E740481C1C}">
              <a14:useLocalDpi xmlns:a14="http://schemas.microsoft.com/office/drawing/2010/main" val="0"/>
            </a:ext>
          </a:extLst>
        </a:blip>
        <a:srcRect/>
        <a:stretch/>
      </xdr:blipFill>
      <xdr:spPr>
        <a:xfrm>
          <a:off x="9834545" y="11228705"/>
          <a:ext cx="1825844" cy="912922"/>
        </a:xfrm>
        <a:prstGeom prst="rect">
          <a:avLst/>
        </a:prstGeom>
      </xdr:spPr>
    </xdr:pic>
    <xdr:clientData/>
  </xdr:twoCellAnchor>
  <xdr:twoCellAnchor>
    <xdr:from>
      <xdr:col>4</xdr:col>
      <xdr:colOff>17445</xdr:colOff>
      <xdr:row>23</xdr:row>
      <xdr:rowOff>14605</xdr:rowOff>
    </xdr:from>
    <xdr:to>
      <xdr:col>4</xdr:col>
      <xdr:colOff>1843289</xdr:colOff>
      <xdr:row>23</xdr:row>
      <xdr:rowOff>927527</xdr:rowOff>
    </xdr:to>
    <xdr:pic>
      <xdr:nvPicPr>
        <xdr:cNvPr id="420" name="Picture 419">
          <a:extLst>
            <a:ext uri="{FF2B5EF4-FFF2-40B4-BE49-F238E27FC236}">
              <a16:creationId xmlns:a16="http://schemas.microsoft.com/office/drawing/2014/main" id="{8D7EAC85-C58F-D246-AFCD-653D80A683B8}"/>
            </a:ext>
          </a:extLst>
        </xdr:cNvPr>
        <xdr:cNvPicPr>
          <a:picLocks noChangeAspect="1"/>
        </xdr:cNvPicPr>
      </xdr:nvPicPr>
      <xdr:blipFill>
        <a:blip xmlns:r="http://schemas.openxmlformats.org/officeDocument/2006/relationships" r:embed="rId82" cstate="print">
          <a:extLst>
            <a:ext uri="{28A0092B-C50C-407E-A947-70E740481C1C}">
              <a14:useLocalDpi xmlns:a14="http://schemas.microsoft.com/office/drawing/2010/main" val="0"/>
            </a:ext>
          </a:extLst>
        </a:blip>
        <a:srcRect/>
        <a:stretch/>
      </xdr:blipFill>
      <xdr:spPr>
        <a:xfrm>
          <a:off x="9834545" y="10288905"/>
          <a:ext cx="1825844" cy="912922"/>
        </a:xfrm>
        <a:prstGeom prst="rect">
          <a:avLst/>
        </a:prstGeom>
      </xdr:spPr>
    </xdr:pic>
    <xdr:clientData/>
  </xdr:twoCellAnchor>
  <xdr:twoCellAnchor>
    <xdr:from>
      <xdr:col>4</xdr:col>
      <xdr:colOff>17445</xdr:colOff>
      <xdr:row>25</xdr:row>
      <xdr:rowOff>14605</xdr:rowOff>
    </xdr:from>
    <xdr:to>
      <xdr:col>4</xdr:col>
      <xdr:colOff>1843289</xdr:colOff>
      <xdr:row>25</xdr:row>
      <xdr:rowOff>927527</xdr:rowOff>
    </xdr:to>
    <xdr:pic>
      <xdr:nvPicPr>
        <xdr:cNvPr id="421" name="Picture 420">
          <a:extLst>
            <a:ext uri="{FF2B5EF4-FFF2-40B4-BE49-F238E27FC236}">
              <a16:creationId xmlns:a16="http://schemas.microsoft.com/office/drawing/2014/main" id="{511E083E-2BBA-5B44-8225-A2F817EB7964}"/>
            </a:ext>
          </a:extLst>
        </xdr:cNvPr>
        <xdr:cNvPicPr>
          <a:picLocks noChangeAspect="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xdr:blipFill>
      <xdr:spPr>
        <a:xfrm>
          <a:off x="9834545" y="12168505"/>
          <a:ext cx="1825844" cy="912922"/>
        </a:xfrm>
        <a:prstGeom prst="rect">
          <a:avLst/>
        </a:prstGeom>
      </xdr:spPr>
    </xdr:pic>
    <xdr:clientData/>
  </xdr:twoCellAnchor>
  <xdr:twoCellAnchor>
    <xdr:from>
      <xdr:col>4</xdr:col>
      <xdr:colOff>17445</xdr:colOff>
      <xdr:row>26</xdr:row>
      <xdr:rowOff>14605</xdr:rowOff>
    </xdr:from>
    <xdr:to>
      <xdr:col>4</xdr:col>
      <xdr:colOff>1843289</xdr:colOff>
      <xdr:row>26</xdr:row>
      <xdr:rowOff>927527</xdr:rowOff>
    </xdr:to>
    <xdr:pic>
      <xdr:nvPicPr>
        <xdr:cNvPr id="424" name="Picture 423">
          <a:extLst>
            <a:ext uri="{FF2B5EF4-FFF2-40B4-BE49-F238E27FC236}">
              <a16:creationId xmlns:a16="http://schemas.microsoft.com/office/drawing/2014/main" id="{52645A7A-EE41-244B-9932-1CFBC1BCF098}"/>
            </a:ext>
          </a:extLst>
        </xdr:cNvPr>
        <xdr:cNvPicPr>
          <a:picLocks noChangeAspect="1"/>
        </xdr:cNvPicPr>
      </xdr:nvPicPr>
      <xdr:blipFill>
        <a:blip xmlns:r="http://schemas.openxmlformats.org/officeDocument/2006/relationships" r:embed="rId84" cstate="print">
          <a:extLst>
            <a:ext uri="{28A0092B-C50C-407E-A947-70E740481C1C}">
              <a14:useLocalDpi xmlns:a14="http://schemas.microsoft.com/office/drawing/2010/main" val="0"/>
            </a:ext>
          </a:extLst>
        </a:blip>
        <a:srcRect/>
        <a:stretch/>
      </xdr:blipFill>
      <xdr:spPr>
        <a:xfrm>
          <a:off x="9834545" y="13108305"/>
          <a:ext cx="1825844" cy="912922"/>
        </a:xfrm>
        <a:prstGeom prst="rect">
          <a:avLst/>
        </a:prstGeom>
      </xdr:spPr>
    </xdr:pic>
    <xdr:clientData/>
  </xdr:twoCellAnchor>
  <xdr:twoCellAnchor>
    <xdr:from>
      <xdr:col>2</xdr:col>
      <xdr:colOff>12402</xdr:colOff>
      <xdr:row>27</xdr:row>
      <xdr:rowOff>14605</xdr:rowOff>
    </xdr:from>
    <xdr:to>
      <xdr:col>2</xdr:col>
      <xdr:colOff>926802</xdr:colOff>
      <xdr:row>27</xdr:row>
      <xdr:rowOff>929005</xdr:rowOff>
    </xdr:to>
    <xdr:pic>
      <xdr:nvPicPr>
        <xdr:cNvPr id="426" name="Picture 425">
          <a:extLst>
            <a:ext uri="{FF2B5EF4-FFF2-40B4-BE49-F238E27FC236}">
              <a16:creationId xmlns:a16="http://schemas.microsoft.com/office/drawing/2014/main" id="{06890688-500D-7542-9EAD-0E155D29CEE5}"/>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xdr:blipFill>
      <xdr:spPr>
        <a:xfrm>
          <a:off x="5930602" y="6529705"/>
          <a:ext cx="914400" cy="914400"/>
        </a:xfrm>
        <a:prstGeom prst="rect">
          <a:avLst/>
        </a:prstGeom>
      </xdr:spPr>
    </xdr:pic>
    <xdr:clientData/>
  </xdr:twoCellAnchor>
  <xdr:twoCellAnchor>
    <xdr:from>
      <xdr:col>2</xdr:col>
      <xdr:colOff>12402</xdr:colOff>
      <xdr:row>28</xdr:row>
      <xdr:rowOff>14605</xdr:rowOff>
    </xdr:from>
    <xdr:to>
      <xdr:col>2</xdr:col>
      <xdr:colOff>926802</xdr:colOff>
      <xdr:row>28</xdr:row>
      <xdr:rowOff>929005</xdr:rowOff>
    </xdr:to>
    <xdr:pic>
      <xdr:nvPicPr>
        <xdr:cNvPr id="427" name="Picture 426">
          <a:extLst>
            <a:ext uri="{FF2B5EF4-FFF2-40B4-BE49-F238E27FC236}">
              <a16:creationId xmlns:a16="http://schemas.microsoft.com/office/drawing/2014/main" id="{F8BEDBC0-2E2A-C340-B927-D7EA67F91612}"/>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xdr:blipFill>
      <xdr:spPr>
        <a:xfrm>
          <a:off x="5930602" y="7469505"/>
          <a:ext cx="914400" cy="914400"/>
        </a:xfrm>
        <a:prstGeom prst="rect">
          <a:avLst/>
        </a:prstGeom>
      </xdr:spPr>
    </xdr:pic>
    <xdr:clientData/>
  </xdr:twoCellAnchor>
  <xdr:twoCellAnchor>
    <xdr:from>
      <xdr:col>2</xdr:col>
      <xdr:colOff>12402</xdr:colOff>
      <xdr:row>29</xdr:row>
      <xdr:rowOff>14605</xdr:rowOff>
    </xdr:from>
    <xdr:to>
      <xdr:col>2</xdr:col>
      <xdr:colOff>926802</xdr:colOff>
      <xdr:row>29</xdr:row>
      <xdr:rowOff>929005</xdr:rowOff>
    </xdr:to>
    <xdr:pic>
      <xdr:nvPicPr>
        <xdr:cNvPr id="428" name="Picture 427">
          <a:extLst>
            <a:ext uri="{FF2B5EF4-FFF2-40B4-BE49-F238E27FC236}">
              <a16:creationId xmlns:a16="http://schemas.microsoft.com/office/drawing/2014/main" id="{7D642342-9F4B-6440-ADB2-9939AB95DF04}"/>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xdr:blipFill>
      <xdr:spPr>
        <a:xfrm>
          <a:off x="5930602" y="8409305"/>
          <a:ext cx="914400" cy="914400"/>
        </a:xfrm>
        <a:prstGeom prst="rect">
          <a:avLst/>
        </a:prstGeom>
      </xdr:spPr>
    </xdr:pic>
    <xdr:clientData/>
  </xdr:twoCellAnchor>
  <xdr:twoCellAnchor>
    <xdr:from>
      <xdr:col>2</xdr:col>
      <xdr:colOff>12402</xdr:colOff>
      <xdr:row>30</xdr:row>
      <xdr:rowOff>14605</xdr:rowOff>
    </xdr:from>
    <xdr:to>
      <xdr:col>2</xdr:col>
      <xdr:colOff>926802</xdr:colOff>
      <xdr:row>30</xdr:row>
      <xdr:rowOff>929005</xdr:rowOff>
    </xdr:to>
    <xdr:pic>
      <xdr:nvPicPr>
        <xdr:cNvPr id="429" name="Picture 428">
          <a:extLst>
            <a:ext uri="{FF2B5EF4-FFF2-40B4-BE49-F238E27FC236}">
              <a16:creationId xmlns:a16="http://schemas.microsoft.com/office/drawing/2014/main" id="{BA4E3DFE-A6A6-7E4E-A4DC-3654999E1956}"/>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xdr:blipFill>
      <xdr:spPr>
        <a:xfrm>
          <a:off x="5930602" y="9349105"/>
          <a:ext cx="914400" cy="914400"/>
        </a:xfrm>
        <a:prstGeom prst="rect">
          <a:avLst/>
        </a:prstGeom>
      </xdr:spPr>
    </xdr:pic>
    <xdr:clientData/>
  </xdr:twoCellAnchor>
  <xdr:twoCellAnchor>
    <xdr:from>
      <xdr:col>2</xdr:col>
      <xdr:colOff>12402</xdr:colOff>
      <xdr:row>31</xdr:row>
      <xdr:rowOff>14605</xdr:rowOff>
    </xdr:from>
    <xdr:to>
      <xdr:col>2</xdr:col>
      <xdr:colOff>926802</xdr:colOff>
      <xdr:row>31</xdr:row>
      <xdr:rowOff>929005</xdr:rowOff>
    </xdr:to>
    <xdr:pic>
      <xdr:nvPicPr>
        <xdr:cNvPr id="430" name="Picture 429">
          <a:extLst>
            <a:ext uri="{FF2B5EF4-FFF2-40B4-BE49-F238E27FC236}">
              <a16:creationId xmlns:a16="http://schemas.microsoft.com/office/drawing/2014/main" id="{46247A4A-A634-BF48-8F59-94AF2CC84246}"/>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xdr:blipFill>
      <xdr:spPr>
        <a:xfrm>
          <a:off x="5930602" y="10288905"/>
          <a:ext cx="914400" cy="914400"/>
        </a:xfrm>
        <a:prstGeom prst="rect">
          <a:avLst/>
        </a:prstGeom>
      </xdr:spPr>
    </xdr:pic>
    <xdr:clientData/>
  </xdr:twoCellAnchor>
  <xdr:twoCellAnchor>
    <xdr:from>
      <xdr:col>2</xdr:col>
      <xdr:colOff>12402</xdr:colOff>
      <xdr:row>32</xdr:row>
      <xdr:rowOff>14605</xdr:rowOff>
    </xdr:from>
    <xdr:to>
      <xdr:col>2</xdr:col>
      <xdr:colOff>926802</xdr:colOff>
      <xdr:row>32</xdr:row>
      <xdr:rowOff>929005</xdr:rowOff>
    </xdr:to>
    <xdr:pic>
      <xdr:nvPicPr>
        <xdr:cNvPr id="431" name="Picture 430">
          <a:extLst>
            <a:ext uri="{FF2B5EF4-FFF2-40B4-BE49-F238E27FC236}">
              <a16:creationId xmlns:a16="http://schemas.microsoft.com/office/drawing/2014/main" id="{135E40BB-9F23-CC4C-B9EE-07533B746E0F}"/>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xdr:blipFill>
      <xdr:spPr>
        <a:xfrm>
          <a:off x="5930602" y="11228705"/>
          <a:ext cx="914400" cy="914400"/>
        </a:xfrm>
        <a:prstGeom prst="rect">
          <a:avLst/>
        </a:prstGeom>
      </xdr:spPr>
    </xdr:pic>
    <xdr:clientData/>
  </xdr:twoCellAnchor>
  <xdr:twoCellAnchor>
    <xdr:from>
      <xdr:col>4</xdr:col>
      <xdr:colOff>17445</xdr:colOff>
      <xdr:row>27</xdr:row>
      <xdr:rowOff>14605</xdr:rowOff>
    </xdr:from>
    <xdr:to>
      <xdr:col>4</xdr:col>
      <xdr:colOff>1843289</xdr:colOff>
      <xdr:row>27</xdr:row>
      <xdr:rowOff>927527</xdr:rowOff>
    </xdr:to>
    <xdr:pic>
      <xdr:nvPicPr>
        <xdr:cNvPr id="432" name="Picture 431">
          <a:extLst>
            <a:ext uri="{FF2B5EF4-FFF2-40B4-BE49-F238E27FC236}">
              <a16:creationId xmlns:a16="http://schemas.microsoft.com/office/drawing/2014/main" id="{5CB3A29E-2B15-3E4B-A3DE-DB9557EFD3B4}"/>
            </a:ext>
          </a:extLst>
        </xdr:cNvPr>
        <xdr:cNvPicPr>
          <a:picLocks noChangeAspect="1"/>
        </xdr:cNvPicPr>
      </xdr:nvPicPr>
      <xdr:blipFill>
        <a:blip xmlns:r="http://schemas.openxmlformats.org/officeDocument/2006/relationships" r:embed="rId91" cstate="print">
          <a:extLst>
            <a:ext uri="{28A0092B-C50C-407E-A947-70E740481C1C}">
              <a14:useLocalDpi xmlns:a14="http://schemas.microsoft.com/office/drawing/2010/main" val="0"/>
            </a:ext>
          </a:extLst>
        </a:blip>
        <a:srcRect/>
        <a:stretch/>
      </xdr:blipFill>
      <xdr:spPr>
        <a:xfrm>
          <a:off x="9834545" y="14048105"/>
          <a:ext cx="1825844" cy="912922"/>
        </a:xfrm>
        <a:prstGeom prst="rect">
          <a:avLst/>
        </a:prstGeom>
      </xdr:spPr>
    </xdr:pic>
    <xdr:clientData/>
  </xdr:twoCellAnchor>
  <xdr:twoCellAnchor>
    <xdr:from>
      <xdr:col>4</xdr:col>
      <xdr:colOff>17445</xdr:colOff>
      <xdr:row>28</xdr:row>
      <xdr:rowOff>14605</xdr:rowOff>
    </xdr:from>
    <xdr:to>
      <xdr:col>4</xdr:col>
      <xdr:colOff>1843289</xdr:colOff>
      <xdr:row>28</xdr:row>
      <xdr:rowOff>927527</xdr:rowOff>
    </xdr:to>
    <xdr:pic>
      <xdr:nvPicPr>
        <xdr:cNvPr id="433" name="Picture 432">
          <a:extLst>
            <a:ext uri="{FF2B5EF4-FFF2-40B4-BE49-F238E27FC236}">
              <a16:creationId xmlns:a16="http://schemas.microsoft.com/office/drawing/2014/main" id="{7969EC64-9868-D846-BDC0-6FA7C17B6495}"/>
            </a:ext>
          </a:extLst>
        </xdr:cNvPr>
        <xdr:cNvPicPr>
          <a:picLocks noChangeAspect="1"/>
        </xdr:cNvPicPr>
      </xdr:nvPicPr>
      <xdr:blipFill>
        <a:blip xmlns:r="http://schemas.openxmlformats.org/officeDocument/2006/relationships" r:embed="rId92" cstate="print">
          <a:extLst>
            <a:ext uri="{28A0092B-C50C-407E-A947-70E740481C1C}">
              <a14:useLocalDpi xmlns:a14="http://schemas.microsoft.com/office/drawing/2010/main" val="0"/>
            </a:ext>
          </a:extLst>
        </a:blip>
        <a:srcRect/>
        <a:stretch/>
      </xdr:blipFill>
      <xdr:spPr>
        <a:xfrm>
          <a:off x="9834545" y="14987905"/>
          <a:ext cx="1825844" cy="912922"/>
        </a:xfrm>
        <a:prstGeom prst="rect">
          <a:avLst/>
        </a:prstGeom>
      </xdr:spPr>
    </xdr:pic>
    <xdr:clientData/>
  </xdr:twoCellAnchor>
  <xdr:twoCellAnchor>
    <xdr:from>
      <xdr:col>4</xdr:col>
      <xdr:colOff>17445</xdr:colOff>
      <xdr:row>29</xdr:row>
      <xdr:rowOff>14605</xdr:rowOff>
    </xdr:from>
    <xdr:to>
      <xdr:col>4</xdr:col>
      <xdr:colOff>1843289</xdr:colOff>
      <xdr:row>29</xdr:row>
      <xdr:rowOff>927527</xdr:rowOff>
    </xdr:to>
    <xdr:pic>
      <xdr:nvPicPr>
        <xdr:cNvPr id="434" name="Picture 433">
          <a:extLst>
            <a:ext uri="{FF2B5EF4-FFF2-40B4-BE49-F238E27FC236}">
              <a16:creationId xmlns:a16="http://schemas.microsoft.com/office/drawing/2014/main" id="{B31255FE-1301-AA41-B08A-60AC1B80777E}"/>
            </a:ext>
          </a:extLst>
        </xdr:cNvPr>
        <xdr:cNvPicPr>
          <a:picLocks noChangeAspect="1"/>
        </xdr:cNvPicPr>
      </xdr:nvPicPr>
      <xdr:blipFill>
        <a:blip xmlns:r="http://schemas.openxmlformats.org/officeDocument/2006/relationships" r:embed="rId93" cstate="print">
          <a:extLst>
            <a:ext uri="{28A0092B-C50C-407E-A947-70E740481C1C}">
              <a14:useLocalDpi xmlns:a14="http://schemas.microsoft.com/office/drawing/2010/main" val="0"/>
            </a:ext>
          </a:extLst>
        </a:blip>
        <a:srcRect/>
        <a:stretch/>
      </xdr:blipFill>
      <xdr:spPr>
        <a:xfrm>
          <a:off x="9834545" y="15927705"/>
          <a:ext cx="1825844" cy="912922"/>
        </a:xfrm>
        <a:prstGeom prst="rect">
          <a:avLst/>
        </a:prstGeom>
      </xdr:spPr>
    </xdr:pic>
    <xdr:clientData/>
  </xdr:twoCellAnchor>
  <xdr:twoCellAnchor>
    <xdr:from>
      <xdr:col>4</xdr:col>
      <xdr:colOff>17445</xdr:colOff>
      <xdr:row>30</xdr:row>
      <xdr:rowOff>14605</xdr:rowOff>
    </xdr:from>
    <xdr:to>
      <xdr:col>4</xdr:col>
      <xdr:colOff>1843289</xdr:colOff>
      <xdr:row>30</xdr:row>
      <xdr:rowOff>927527</xdr:rowOff>
    </xdr:to>
    <xdr:pic>
      <xdr:nvPicPr>
        <xdr:cNvPr id="435" name="Picture 434">
          <a:extLst>
            <a:ext uri="{FF2B5EF4-FFF2-40B4-BE49-F238E27FC236}">
              <a16:creationId xmlns:a16="http://schemas.microsoft.com/office/drawing/2014/main" id="{FB8E219B-2ED6-D646-B7C9-BB333D71F3B4}"/>
            </a:ext>
          </a:extLst>
        </xdr:cNvPr>
        <xdr:cNvPicPr>
          <a:picLocks noChangeAspect="1"/>
        </xdr:cNvPicPr>
      </xdr:nvPicPr>
      <xdr:blipFill>
        <a:blip xmlns:r="http://schemas.openxmlformats.org/officeDocument/2006/relationships" r:embed="rId94" cstate="print">
          <a:extLst>
            <a:ext uri="{28A0092B-C50C-407E-A947-70E740481C1C}">
              <a14:useLocalDpi xmlns:a14="http://schemas.microsoft.com/office/drawing/2010/main" val="0"/>
            </a:ext>
          </a:extLst>
        </a:blip>
        <a:srcRect/>
        <a:stretch/>
      </xdr:blipFill>
      <xdr:spPr>
        <a:xfrm>
          <a:off x="9834545" y="16867505"/>
          <a:ext cx="1825844" cy="912922"/>
        </a:xfrm>
        <a:prstGeom prst="rect">
          <a:avLst/>
        </a:prstGeom>
      </xdr:spPr>
    </xdr:pic>
    <xdr:clientData/>
  </xdr:twoCellAnchor>
  <xdr:twoCellAnchor>
    <xdr:from>
      <xdr:col>4</xdr:col>
      <xdr:colOff>17445</xdr:colOff>
      <xdr:row>31</xdr:row>
      <xdr:rowOff>14605</xdr:rowOff>
    </xdr:from>
    <xdr:to>
      <xdr:col>4</xdr:col>
      <xdr:colOff>1843289</xdr:colOff>
      <xdr:row>31</xdr:row>
      <xdr:rowOff>927527</xdr:rowOff>
    </xdr:to>
    <xdr:pic>
      <xdr:nvPicPr>
        <xdr:cNvPr id="436" name="Picture 435">
          <a:extLst>
            <a:ext uri="{FF2B5EF4-FFF2-40B4-BE49-F238E27FC236}">
              <a16:creationId xmlns:a16="http://schemas.microsoft.com/office/drawing/2014/main" id="{E0023F12-D711-964E-9454-8B010170E244}"/>
            </a:ext>
          </a:extLst>
        </xdr:cNvPr>
        <xdr:cNvPicPr>
          <a:picLocks noChangeAspect="1"/>
        </xdr:cNvPicPr>
      </xdr:nvPicPr>
      <xdr:blipFill>
        <a:blip xmlns:r="http://schemas.openxmlformats.org/officeDocument/2006/relationships" r:embed="rId95" cstate="print">
          <a:extLst>
            <a:ext uri="{28A0092B-C50C-407E-A947-70E740481C1C}">
              <a14:useLocalDpi xmlns:a14="http://schemas.microsoft.com/office/drawing/2010/main" val="0"/>
            </a:ext>
          </a:extLst>
        </a:blip>
        <a:srcRect/>
        <a:stretch/>
      </xdr:blipFill>
      <xdr:spPr>
        <a:xfrm>
          <a:off x="9834545" y="17807305"/>
          <a:ext cx="1825844" cy="912922"/>
        </a:xfrm>
        <a:prstGeom prst="rect">
          <a:avLst/>
        </a:prstGeom>
      </xdr:spPr>
    </xdr:pic>
    <xdr:clientData/>
  </xdr:twoCellAnchor>
  <xdr:twoCellAnchor>
    <xdr:from>
      <xdr:col>4</xdr:col>
      <xdr:colOff>17445</xdr:colOff>
      <xdr:row>32</xdr:row>
      <xdr:rowOff>14605</xdr:rowOff>
    </xdr:from>
    <xdr:to>
      <xdr:col>4</xdr:col>
      <xdr:colOff>1843289</xdr:colOff>
      <xdr:row>32</xdr:row>
      <xdr:rowOff>927527</xdr:rowOff>
    </xdr:to>
    <xdr:pic>
      <xdr:nvPicPr>
        <xdr:cNvPr id="437" name="Picture 436">
          <a:extLst>
            <a:ext uri="{FF2B5EF4-FFF2-40B4-BE49-F238E27FC236}">
              <a16:creationId xmlns:a16="http://schemas.microsoft.com/office/drawing/2014/main" id="{FCCB09F9-5FE3-DD49-8AB3-33D8CE6B0101}"/>
            </a:ext>
          </a:extLst>
        </xdr:cNvPr>
        <xdr:cNvPicPr>
          <a:picLocks noChangeAspect="1"/>
        </xdr:cNvPicPr>
      </xdr:nvPicPr>
      <xdr:blipFill>
        <a:blip xmlns:r="http://schemas.openxmlformats.org/officeDocument/2006/relationships" r:embed="rId96" cstate="print">
          <a:extLst>
            <a:ext uri="{28A0092B-C50C-407E-A947-70E740481C1C}">
              <a14:useLocalDpi xmlns:a14="http://schemas.microsoft.com/office/drawing/2010/main" val="0"/>
            </a:ext>
          </a:extLst>
        </a:blip>
        <a:srcRect/>
        <a:stretch/>
      </xdr:blipFill>
      <xdr:spPr>
        <a:xfrm>
          <a:off x="9834545" y="18747105"/>
          <a:ext cx="1825844" cy="912922"/>
        </a:xfrm>
        <a:prstGeom prst="rect">
          <a:avLst/>
        </a:prstGeom>
      </xdr:spPr>
    </xdr:pic>
    <xdr:clientData/>
  </xdr:twoCellAnchor>
  <xdr:twoCellAnchor>
    <xdr:from>
      <xdr:col>2</xdr:col>
      <xdr:colOff>12402</xdr:colOff>
      <xdr:row>33</xdr:row>
      <xdr:rowOff>14605</xdr:rowOff>
    </xdr:from>
    <xdr:to>
      <xdr:col>2</xdr:col>
      <xdr:colOff>926802</xdr:colOff>
      <xdr:row>33</xdr:row>
      <xdr:rowOff>929005</xdr:rowOff>
    </xdr:to>
    <xdr:pic>
      <xdr:nvPicPr>
        <xdr:cNvPr id="438" name="Picture 437">
          <a:extLst>
            <a:ext uri="{FF2B5EF4-FFF2-40B4-BE49-F238E27FC236}">
              <a16:creationId xmlns:a16="http://schemas.microsoft.com/office/drawing/2014/main" id="{0A4DF4B1-A305-9C4A-AAFA-C5C31C168648}"/>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xdr:blipFill>
      <xdr:spPr>
        <a:xfrm>
          <a:off x="5930602" y="19686905"/>
          <a:ext cx="914400" cy="914400"/>
        </a:xfrm>
        <a:prstGeom prst="rect">
          <a:avLst/>
        </a:prstGeom>
      </xdr:spPr>
    </xdr:pic>
    <xdr:clientData/>
  </xdr:twoCellAnchor>
  <xdr:twoCellAnchor>
    <xdr:from>
      <xdr:col>2</xdr:col>
      <xdr:colOff>12402</xdr:colOff>
      <xdr:row>34</xdr:row>
      <xdr:rowOff>14605</xdr:rowOff>
    </xdr:from>
    <xdr:to>
      <xdr:col>2</xdr:col>
      <xdr:colOff>926802</xdr:colOff>
      <xdr:row>34</xdr:row>
      <xdr:rowOff>929005</xdr:rowOff>
    </xdr:to>
    <xdr:pic>
      <xdr:nvPicPr>
        <xdr:cNvPr id="439" name="Picture 438">
          <a:extLst>
            <a:ext uri="{FF2B5EF4-FFF2-40B4-BE49-F238E27FC236}">
              <a16:creationId xmlns:a16="http://schemas.microsoft.com/office/drawing/2014/main" id="{25B8BBA4-FEB8-B847-A7F7-239C381A773D}"/>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xdr:blipFill>
      <xdr:spPr>
        <a:xfrm>
          <a:off x="5930602" y="20626705"/>
          <a:ext cx="914400" cy="914400"/>
        </a:xfrm>
        <a:prstGeom prst="rect">
          <a:avLst/>
        </a:prstGeom>
      </xdr:spPr>
    </xdr:pic>
    <xdr:clientData/>
  </xdr:twoCellAnchor>
  <xdr:twoCellAnchor>
    <xdr:from>
      <xdr:col>2</xdr:col>
      <xdr:colOff>12402</xdr:colOff>
      <xdr:row>35</xdr:row>
      <xdr:rowOff>14605</xdr:rowOff>
    </xdr:from>
    <xdr:to>
      <xdr:col>2</xdr:col>
      <xdr:colOff>926802</xdr:colOff>
      <xdr:row>35</xdr:row>
      <xdr:rowOff>929005</xdr:rowOff>
    </xdr:to>
    <xdr:pic>
      <xdr:nvPicPr>
        <xdr:cNvPr id="440" name="Picture 439">
          <a:extLst>
            <a:ext uri="{FF2B5EF4-FFF2-40B4-BE49-F238E27FC236}">
              <a16:creationId xmlns:a16="http://schemas.microsoft.com/office/drawing/2014/main" id="{BDAA0450-6DBC-5D4E-AEA5-438371623D69}"/>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xdr:blipFill>
      <xdr:spPr>
        <a:xfrm>
          <a:off x="5930602" y="21566505"/>
          <a:ext cx="914400" cy="914400"/>
        </a:xfrm>
        <a:prstGeom prst="rect">
          <a:avLst/>
        </a:prstGeom>
      </xdr:spPr>
    </xdr:pic>
    <xdr:clientData/>
  </xdr:twoCellAnchor>
  <xdr:twoCellAnchor>
    <xdr:from>
      <xdr:col>4</xdr:col>
      <xdr:colOff>17445</xdr:colOff>
      <xdr:row>33</xdr:row>
      <xdr:rowOff>14605</xdr:rowOff>
    </xdr:from>
    <xdr:to>
      <xdr:col>4</xdr:col>
      <xdr:colOff>1843289</xdr:colOff>
      <xdr:row>33</xdr:row>
      <xdr:rowOff>927527</xdr:rowOff>
    </xdr:to>
    <xdr:pic>
      <xdr:nvPicPr>
        <xdr:cNvPr id="441" name="Picture 440">
          <a:extLst>
            <a:ext uri="{FF2B5EF4-FFF2-40B4-BE49-F238E27FC236}">
              <a16:creationId xmlns:a16="http://schemas.microsoft.com/office/drawing/2014/main" id="{23ACF271-8769-0240-B63E-8B885FF20BCC}"/>
            </a:ext>
          </a:extLst>
        </xdr:cNvPr>
        <xdr:cNvPicPr>
          <a:picLocks noChangeAspect="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xdr:blipFill>
      <xdr:spPr>
        <a:xfrm>
          <a:off x="9834545" y="19686905"/>
          <a:ext cx="1825844" cy="912922"/>
        </a:xfrm>
        <a:prstGeom prst="rect">
          <a:avLst/>
        </a:prstGeom>
      </xdr:spPr>
    </xdr:pic>
    <xdr:clientData/>
  </xdr:twoCellAnchor>
  <xdr:twoCellAnchor>
    <xdr:from>
      <xdr:col>4</xdr:col>
      <xdr:colOff>17445</xdr:colOff>
      <xdr:row>34</xdr:row>
      <xdr:rowOff>14605</xdr:rowOff>
    </xdr:from>
    <xdr:to>
      <xdr:col>4</xdr:col>
      <xdr:colOff>1843289</xdr:colOff>
      <xdr:row>34</xdr:row>
      <xdr:rowOff>927527</xdr:rowOff>
    </xdr:to>
    <xdr:pic>
      <xdr:nvPicPr>
        <xdr:cNvPr id="442" name="Picture 441">
          <a:extLst>
            <a:ext uri="{FF2B5EF4-FFF2-40B4-BE49-F238E27FC236}">
              <a16:creationId xmlns:a16="http://schemas.microsoft.com/office/drawing/2014/main" id="{7695A490-0F06-8242-A95C-C312881312E7}"/>
            </a:ext>
          </a:extLst>
        </xdr:cNvPr>
        <xdr:cNvPicPr>
          <a:picLocks noChangeAspect="1"/>
        </xdr:cNvPicPr>
      </xdr:nvPicPr>
      <xdr:blipFill>
        <a:blip xmlns:r="http://schemas.openxmlformats.org/officeDocument/2006/relationships" r:embed="rId101" cstate="print">
          <a:extLst>
            <a:ext uri="{28A0092B-C50C-407E-A947-70E740481C1C}">
              <a14:useLocalDpi xmlns:a14="http://schemas.microsoft.com/office/drawing/2010/main" val="0"/>
            </a:ext>
          </a:extLst>
        </a:blip>
        <a:srcRect/>
        <a:stretch/>
      </xdr:blipFill>
      <xdr:spPr>
        <a:xfrm>
          <a:off x="9834545" y="20626705"/>
          <a:ext cx="1825844" cy="912922"/>
        </a:xfrm>
        <a:prstGeom prst="rect">
          <a:avLst/>
        </a:prstGeom>
      </xdr:spPr>
    </xdr:pic>
    <xdr:clientData/>
  </xdr:twoCellAnchor>
  <xdr:twoCellAnchor>
    <xdr:from>
      <xdr:col>4</xdr:col>
      <xdr:colOff>17445</xdr:colOff>
      <xdr:row>35</xdr:row>
      <xdr:rowOff>14605</xdr:rowOff>
    </xdr:from>
    <xdr:to>
      <xdr:col>4</xdr:col>
      <xdr:colOff>1843289</xdr:colOff>
      <xdr:row>35</xdr:row>
      <xdr:rowOff>927527</xdr:rowOff>
    </xdr:to>
    <xdr:pic>
      <xdr:nvPicPr>
        <xdr:cNvPr id="443" name="Picture 442">
          <a:extLst>
            <a:ext uri="{FF2B5EF4-FFF2-40B4-BE49-F238E27FC236}">
              <a16:creationId xmlns:a16="http://schemas.microsoft.com/office/drawing/2014/main" id="{56F191A7-6493-E54A-9F7B-5076488ADA8A}"/>
            </a:ext>
          </a:extLst>
        </xdr:cNvPr>
        <xdr:cNvPicPr>
          <a:picLocks noChangeAspect="1"/>
        </xdr:cNvPicPr>
      </xdr:nvPicPr>
      <xdr:blipFill>
        <a:blip xmlns:r="http://schemas.openxmlformats.org/officeDocument/2006/relationships" r:embed="rId102" cstate="print">
          <a:extLst>
            <a:ext uri="{28A0092B-C50C-407E-A947-70E740481C1C}">
              <a14:useLocalDpi xmlns:a14="http://schemas.microsoft.com/office/drawing/2010/main" val="0"/>
            </a:ext>
          </a:extLst>
        </a:blip>
        <a:srcRect/>
        <a:stretch/>
      </xdr:blipFill>
      <xdr:spPr>
        <a:xfrm>
          <a:off x="9834545" y="21566505"/>
          <a:ext cx="1825844" cy="912922"/>
        </a:xfrm>
        <a:prstGeom prst="rect">
          <a:avLst/>
        </a:prstGeom>
      </xdr:spPr>
    </xdr:pic>
    <xdr:clientData/>
  </xdr:twoCellAnchor>
  <xdr:twoCellAnchor>
    <xdr:from>
      <xdr:col>2</xdr:col>
      <xdr:colOff>12402</xdr:colOff>
      <xdr:row>37</xdr:row>
      <xdr:rowOff>14605</xdr:rowOff>
    </xdr:from>
    <xdr:to>
      <xdr:col>2</xdr:col>
      <xdr:colOff>926802</xdr:colOff>
      <xdr:row>37</xdr:row>
      <xdr:rowOff>929005</xdr:rowOff>
    </xdr:to>
    <xdr:pic>
      <xdr:nvPicPr>
        <xdr:cNvPr id="444" name="Picture 443">
          <a:extLst>
            <a:ext uri="{FF2B5EF4-FFF2-40B4-BE49-F238E27FC236}">
              <a16:creationId xmlns:a16="http://schemas.microsoft.com/office/drawing/2014/main" id="{E1C686E4-D325-F945-9EA2-B691E8C507CD}"/>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xdr:blipFill>
      <xdr:spPr>
        <a:xfrm>
          <a:off x="5930602" y="30024705"/>
          <a:ext cx="914400" cy="914400"/>
        </a:xfrm>
        <a:prstGeom prst="rect">
          <a:avLst/>
        </a:prstGeom>
      </xdr:spPr>
    </xdr:pic>
    <xdr:clientData/>
  </xdr:twoCellAnchor>
  <xdr:twoCellAnchor>
    <xdr:from>
      <xdr:col>2</xdr:col>
      <xdr:colOff>12402</xdr:colOff>
      <xdr:row>36</xdr:row>
      <xdr:rowOff>14605</xdr:rowOff>
    </xdr:from>
    <xdr:to>
      <xdr:col>2</xdr:col>
      <xdr:colOff>926802</xdr:colOff>
      <xdr:row>36</xdr:row>
      <xdr:rowOff>929005</xdr:rowOff>
    </xdr:to>
    <xdr:pic>
      <xdr:nvPicPr>
        <xdr:cNvPr id="445" name="Picture 444">
          <a:extLst>
            <a:ext uri="{FF2B5EF4-FFF2-40B4-BE49-F238E27FC236}">
              <a16:creationId xmlns:a16="http://schemas.microsoft.com/office/drawing/2014/main" id="{18CA466D-DA07-2C42-AD2C-6036F761B5CF}"/>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xdr:blipFill>
      <xdr:spPr>
        <a:xfrm>
          <a:off x="5930602" y="29084905"/>
          <a:ext cx="914400" cy="914400"/>
        </a:xfrm>
        <a:prstGeom prst="rect">
          <a:avLst/>
        </a:prstGeom>
      </xdr:spPr>
    </xdr:pic>
    <xdr:clientData/>
  </xdr:twoCellAnchor>
  <xdr:twoCellAnchor>
    <xdr:from>
      <xdr:col>2</xdr:col>
      <xdr:colOff>12402</xdr:colOff>
      <xdr:row>40</xdr:row>
      <xdr:rowOff>14605</xdr:rowOff>
    </xdr:from>
    <xdr:to>
      <xdr:col>2</xdr:col>
      <xdr:colOff>926802</xdr:colOff>
      <xdr:row>40</xdr:row>
      <xdr:rowOff>929005</xdr:rowOff>
    </xdr:to>
    <xdr:pic>
      <xdr:nvPicPr>
        <xdr:cNvPr id="446" name="Picture 445">
          <a:extLst>
            <a:ext uri="{FF2B5EF4-FFF2-40B4-BE49-F238E27FC236}">
              <a16:creationId xmlns:a16="http://schemas.microsoft.com/office/drawing/2014/main" id="{D1D2E413-6829-D94B-8805-E131AE6DE933}"/>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xdr:blipFill>
      <xdr:spPr>
        <a:xfrm>
          <a:off x="5930602" y="32844105"/>
          <a:ext cx="914400" cy="914400"/>
        </a:xfrm>
        <a:prstGeom prst="rect">
          <a:avLst/>
        </a:prstGeom>
      </xdr:spPr>
    </xdr:pic>
    <xdr:clientData/>
  </xdr:twoCellAnchor>
  <xdr:twoCellAnchor>
    <xdr:from>
      <xdr:col>2</xdr:col>
      <xdr:colOff>12402</xdr:colOff>
      <xdr:row>41</xdr:row>
      <xdr:rowOff>14605</xdr:rowOff>
    </xdr:from>
    <xdr:to>
      <xdr:col>2</xdr:col>
      <xdr:colOff>926802</xdr:colOff>
      <xdr:row>41</xdr:row>
      <xdr:rowOff>929005</xdr:rowOff>
    </xdr:to>
    <xdr:pic>
      <xdr:nvPicPr>
        <xdr:cNvPr id="447" name="Picture 446">
          <a:extLst>
            <a:ext uri="{FF2B5EF4-FFF2-40B4-BE49-F238E27FC236}">
              <a16:creationId xmlns:a16="http://schemas.microsoft.com/office/drawing/2014/main" id="{B5A70062-6967-3246-9042-82EC9956860E}"/>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xdr:blipFill>
      <xdr:spPr>
        <a:xfrm>
          <a:off x="5930602" y="33783905"/>
          <a:ext cx="914400" cy="914400"/>
        </a:xfrm>
        <a:prstGeom prst="rect">
          <a:avLst/>
        </a:prstGeom>
      </xdr:spPr>
    </xdr:pic>
    <xdr:clientData/>
  </xdr:twoCellAnchor>
  <xdr:twoCellAnchor>
    <xdr:from>
      <xdr:col>4</xdr:col>
      <xdr:colOff>17445</xdr:colOff>
      <xdr:row>37</xdr:row>
      <xdr:rowOff>14605</xdr:rowOff>
    </xdr:from>
    <xdr:to>
      <xdr:col>4</xdr:col>
      <xdr:colOff>1843289</xdr:colOff>
      <xdr:row>37</xdr:row>
      <xdr:rowOff>927527</xdr:rowOff>
    </xdr:to>
    <xdr:pic>
      <xdr:nvPicPr>
        <xdr:cNvPr id="448" name="Picture 447">
          <a:extLst>
            <a:ext uri="{FF2B5EF4-FFF2-40B4-BE49-F238E27FC236}">
              <a16:creationId xmlns:a16="http://schemas.microsoft.com/office/drawing/2014/main" id="{2FCD6619-A1FB-1C4E-98AE-66C6D7A9D585}"/>
            </a:ext>
          </a:extLst>
        </xdr:cNvPr>
        <xdr:cNvPicPr>
          <a:picLocks noChangeAspect="1"/>
        </xdr:cNvPicPr>
      </xdr:nvPicPr>
      <xdr:blipFill>
        <a:blip xmlns:r="http://schemas.openxmlformats.org/officeDocument/2006/relationships" r:embed="rId107" cstate="print">
          <a:extLst>
            <a:ext uri="{28A0092B-C50C-407E-A947-70E740481C1C}">
              <a14:useLocalDpi xmlns:a14="http://schemas.microsoft.com/office/drawing/2010/main" val="0"/>
            </a:ext>
          </a:extLst>
        </a:blip>
        <a:srcRect/>
        <a:stretch/>
      </xdr:blipFill>
      <xdr:spPr>
        <a:xfrm>
          <a:off x="9834545" y="23446105"/>
          <a:ext cx="1825844" cy="912922"/>
        </a:xfrm>
        <a:prstGeom prst="rect">
          <a:avLst/>
        </a:prstGeom>
      </xdr:spPr>
    </xdr:pic>
    <xdr:clientData/>
  </xdr:twoCellAnchor>
  <xdr:twoCellAnchor>
    <xdr:from>
      <xdr:col>4</xdr:col>
      <xdr:colOff>17445</xdr:colOff>
      <xdr:row>36</xdr:row>
      <xdr:rowOff>14605</xdr:rowOff>
    </xdr:from>
    <xdr:to>
      <xdr:col>4</xdr:col>
      <xdr:colOff>1843289</xdr:colOff>
      <xdr:row>36</xdr:row>
      <xdr:rowOff>927527</xdr:rowOff>
    </xdr:to>
    <xdr:pic>
      <xdr:nvPicPr>
        <xdr:cNvPr id="449" name="Picture 448">
          <a:extLst>
            <a:ext uri="{FF2B5EF4-FFF2-40B4-BE49-F238E27FC236}">
              <a16:creationId xmlns:a16="http://schemas.microsoft.com/office/drawing/2014/main" id="{1AD22F1B-4381-4C43-B1E8-63C7C5B37C40}"/>
            </a:ext>
          </a:extLst>
        </xdr:cNvPr>
        <xdr:cNvPicPr>
          <a:picLocks noChangeAspect="1"/>
        </xdr:cNvPicPr>
      </xdr:nvPicPr>
      <xdr:blipFill>
        <a:blip xmlns:r="http://schemas.openxmlformats.org/officeDocument/2006/relationships" r:embed="rId108" cstate="print">
          <a:extLst>
            <a:ext uri="{28A0092B-C50C-407E-A947-70E740481C1C}">
              <a14:useLocalDpi xmlns:a14="http://schemas.microsoft.com/office/drawing/2010/main" val="0"/>
            </a:ext>
          </a:extLst>
        </a:blip>
        <a:srcRect/>
        <a:stretch/>
      </xdr:blipFill>
      <xdr:spPr>
        <a:xfrm>
          <a:off x="9834545" y="22506305"/>
          <a:ext cx="1825844" cy="912922"/>
        </a:xfrm>
        <a:prstGeom prst="rect">
          <a:avLst/>
        </a:prstGeom>
      </xdr:spPr>
    </xdr:pic>
    <xdr:clientData/>
  </xdr:twoCellAnchor>
  <xdr:twoCellAnchor>
    <xdr:from>
      <xdr:col>4</xdr:col>
      <xdr:colOff>17445</xdr:colOff>
      <xdr:row>40</xdr:row>
      <xdr:rowOff>14605</xdr:rowOff>
    </xdr:from>
    <xdr:to>
      <xdr:col>4</xdr:col>
      <xdr:colOff>1843289</xdr:colOff>
      <xdr:row>40</xdr:row>
      <xdr:rowOff>927527</xdr:rowOff>
    </xdr:to>
    <xdr:pic>
      <xdr:nvPicPr>
        <xdr:cNvPr id="450" name="Picture 449">
          <a:extLst>
            <a:ext uri="{FF2B5EF4-FFF2-40B4-BE49-F238E27FC236}">
              <a16:creationId xmlns:a16="http://schemas.microsoft.com/office/drawing/2014/main" id="{4748A56B-EBEC-AC44-AA8A-BF923A062C11}"/>
            </a:ext>
          </a:extLst>
        </xdr:cNvPr>
        <xdr:cNvPicPr>
          <a:picLocks noChangeAspect="1"/>
        </xdr:cNvPicPr>
      </xdr:nvPicPr>
      <xdr:blipFill>
        <a:blip xmlns:r="http://schemas.openxmlformats.org/officeDocument/2006/relationships" r:embed="rId109" cstate="print">
          <a:extLst>
            <a:ext uri="{28A0092B-C50C-407E-A947-70E740481C1C}">
              <a14:useLocalDpi xmlns:a14="http://schemas.microsoft.com/office/drawing/2010/main" val="0"/>
            </a:ext>
          </a:extLst>
        </a:blip>
        <a:srcRect/>
        <a:stretch/>
      </xdr:blipFill>
      <xdr:spPr>
        <a:xfrm>
          <a:off x="9834545" y="26265505"/>
          <a:ext cx="1825844" cy="912922"/>
        </a:xfrm>
        <a:prstGeom prst="rect">
          <a:avLst/>
        </a:prstGeom>
      </xdr:spPr>
    </xdr:pic>
    <xdr:clientData/>
  </xdr:twoCellAnchor>
  <xdr:twoCellAnchor>
    <xdr:from>
      <xdr:col>4</xdr:col>
      <xdr:colOff>17445</xdr:colOff>
      <xdr:row>41</xdr:row>
      <xdr:rowOff>14605</xdr:rowOff>
    </xdr:from>
    <xdr:to>
      <xdr:col>4</xdr:col>
      <xdr:colOff>1843289</xdr:colOff>
      <xdr:row>41</xdr:row>
      <xdr:rowOff>927527</xdr:rowOff>
    </xdr:to>
    <xdr:pic>
      <xdr:nvPicPr>
        <xdr:cNvPr id="451" name="Picture 450">
          <a:extLst>
            <a:ext uri="{FF2B5EF4-FFF2-40B4-BE49-F238E27FC236}">
              <a16:creationId xmlns:a16="http://schemas.microsoft.com/office/drawing/2014/main" id="{3493A297-4EFA-4648-BF75-1953A26B66A1}"/>
            </a:ext>
          </a:extLst>
        </xdr:cNvPr>
        <xdr:cNvPicPr>
          <a:picLocks noChangeAspect="1"/>
        </xdr:cNvPicPr>
      </xdr:nvPicPr>
      <xdr:blipFill>
        <a:blip xmlns:r="http://schemas.openxmlformats.org/officeDocument/2006/relationships" r:embed="rId110" cstate="print">
          <a:extLst>
            <a:ext uri="{28A0092B-C50C-407E-A947-70E740481C1C}">
              <a14:useLocalDpi xmlns:a14="http://schemas.microsoft.com/office/drawing/2010/main" val="0"/>
            </a:ext>
          </a:extLst>
        </a:blip>
        <a:srcRect/>
        <a:stretch/>
      </xdr:blipFill>
      <xdr:spPr>
        <a:xfrm>
          <a:off x="9834545" y="27205305"/>
          <a:ext cx="1825844" cy="912922"/>
        </a:xfrm>
        <a:prstGeom prst="rect">
          <a:avLst/>
        </a:prstGeom>
      </xdr:spPr>
    </xdr:pic>
    <xdr:clientData/>
  </xdr:twoCellAnchor>
  <xdr:twoCellAnchor>
    <xdr:from>
      <xdr:col>2</xdr:col>
      <xdr:colOff>12402</xdr:colOff>
      <xdr:row>38</xdr:row>
      <xdr:rowOff>14605</xdr:rowOff>
    </xdr:from>
    <xdr:to>
      <xdr:col>2</xdr:col>
      <xdr:colOff>926802</xdr:colOff>
      <xdr:row>38</xdr:row>
      <xdr:rowOff>929005</xdr:rowOff>
    </xdr:to>
    <xdr:pic>
      <xdr:nvPicPr>
        <xdr:cNvPr id="453" name="Picture 452">
          <a:extLst>
            <a:ext uri="{FF2B5EF4-FFF2-40B4-BE49-F238E27FC236}">
              <a16:creationId xmlns:a16="http://schemas.microsoft.com/office/drawing/2014/main" id="{9ABC66F1-745D-384F-96BE-D74F3D2B83AB}"/>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xdr:blipFill>
      <xdr:spPr>
        <a:xfrm>
          <a:off x="5930602" y="30964505"/>
          <a:ext cx="914400" cy="914400"/>
        </a:xfrm>
        <a:prstGeom prst="rect">
          <a:avLst/>
        </a:prstGeom>
      </xdr:spPr>
    </xdr:pic>
    <xdr:clientData/>
  </xdr:twoCellAnchor>
  <xdr:twoCellAnchor>
    <xdr:from>
      <xdr:col>2</xdr:col>
      <xdr:colOff>12402</xdr:colOff>
      <xdr:row>39</xdr:row>
      <xdr:rowOff>14605</xdr:rowOff>
    </xdr:from>
    <xdr:to>
      <xdr:col>2</xdr:col>
      <xdr:colOff>926802</xdr:colOff>
      <xdr:row>39</xdr:row>
      <xdr:rowOff>929005</xdr:rowOff>
    </xdr:to>
    <xdr:pic>
      <xdr:nvPicPr>
        <xdr:cNvPr id="454" name="Picture 453">
          <a:extLst>
            <a:ext uri="{FF2B5EF4-FFF2-40B4-BE49-F238E27FC236}">
              <a16:creationId xmlns:a16="http://schemas.microsoft.com/office/drawing/2014/main" id="{AF0DAADA-27D6-9E4B-84CB-1D980C042842}"/>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xdr:blipFill>
      <xdr:spPr>
        <a:xfrm>
          <a:off x="5930602" y="31904305"/>
          <a:ext cx="914400" cy="914400"/>
        </a:xfrm>
        <a:prstGeom prst="rect">
          <a:avLst/>
        </a:prstGeom>
      </xdr:spPr>
    </xdr:pic>
    <xdr:clientData/>
  </xdr:twoCellAnchor>
  <xdr:twoCellAnchor>
    <xdr:from>
      <xdr:col>2</xdr:col>
      <xdr:colOff>12402</xdr:colOff>
      <xdr:row>43</xdr:row>
      <xdr:rowOff>14605</xdr:rowOff>
    </xdr:from>
    <xdr:to>
      <xdr:col>2</xdr:col>
      <xdr:colOff>926802</xdr:colOff>
      <xdr:row>43</xdr:row>
      <xdr:rowOff>929005</xdr:rowOff>
    </xdr:to>
    <xdr:pic>
      <xdr:nvPicPr>
        <xdr:cNvPr id="455" name="Picture 454">
          <a:extLst>
            <a:ext uri="{FF2B5EF4-FFF2-40B4-BE49-F238E27FC236}">
              <a16:creationId xmlns:a16="http://schemas.microsoft.com/office/drawing/2014/main" id="{7F5D6C53-77E2-F748-A3ED-5140786D23C8}"/>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xdr:blipFill>
      <xdr:spPr>
        <a:xfrm>
          <a:off x="5930602" y="35663505"/>
          <a:ext cx="914400" cy="914400"/>
        </a:xfrm>
        <a:prstGeom prst="rect">
          <a:avLst/>
        </a:prstGeom>
      </xdr:spPr>
    </xdr:pic>
    <xdr:clientData/>
  </xdr:twoCellAnchor>
  <xdr:twoCellAnchor>
    <xdr:from>
      <xdr:col>2</xdr:col>
      <xdr:colOff>12402</xdr:colOff>
      <xdr:row>42</xdr:row>
      <xdr:rowOff>14605</xdr:rowOff>
    </xdr:from>
    <xdr:to>
      <xdr:col>2</xdr:col>
      <xdr:colOff>926802</xdr:colOff>
      <xdr:row>42</xdr:row>
      <xdr:rowOff>929005</xdr:rowOff>
    </xdr:to>
    <xdr:pic>
      <xdr:nvPicPr>
        <xdr:cNvPr id="456" name="Picture 455">
          <a:extLst>
            <a:ext uri="{FF2B5EF4-FFF2-40B4-BE49-F238E27FC236}">
              <a16:creationId xmlns:a16="http://schemas.microsoft.com/office/drawing/2014/main" id="{2D751A91-0F69-A846-A901-03438F6A4D64}"/>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xdr:blipFill>
      <xdr:spPr>
        <a:xfrm>
          <a:off x="5930602" y="34723705"/>
          <a:ext cx="914400" cy="914400"/>
        </a:xfrm>
        <a:prstGeom prst="rect">
          <a:avLst/>
        </a:prstGeom>
      </xdr:spPr>
    </xdr:pic>
    <xdr:clientData/>
  </xdr:twoCellAnchor>
  <xdr:twoCellAnchor>
    <xdr:from>
      <xdr:col>4</xdr:col>
      <xdr:colOff>17445</xdr:colOff>
      <xdr:row>38</xdr:row>
      <xdr:rowOff>14605</xdr:rowOff>
    </xdr:from>
    <xdr:to>
      <xdr:col>4</xdr:col>
      <xdr:colOff>1843289</xdr:colOff>
      <xdr:row>38</xdr:row>
      <xdr:rowOff>927527</xdr:rowOff>
    </xdr:to>
    <xdr:pic>
      <xdr:nvPicPr>
        <xdr:cNvPr id="457" name="Picture 456">
          <a:extLst>
            <a:ext uri="{FF2B5EF4-FFF2-40B4-BE49-F238E27FC236}">
              <a16:creationId xmlns:a16="http://schemas.microsoft.com/office/drawing/2014/main" id="{F5825BEF-AE9F-2740-A08A-BF37CE28702A}"/>
            </a:ext>
          </a:extLst>
        </xdr:cNvPr>
        <xdr:cNvPicPr>
          <a:picLocks noChangeAspect="1"/>
        </xdr:cNvPicPr>
      </xdr:nvPicPr>
      <xdr:blipFill>
        <a:blip xmlns:r="http://schemas.openxmlformats.org/officeDocument/2006/relationships" r:embed="rId115" cstate="print">
          <a:extLst>
            <a:ext uri="{28A0092B-C50C-407E-A947-70E740481C1C}">
              <a14:useLocalDpi xmlns:a14="http://schemas.microsoft.com/office/drawing/2010/main" val="0"/>
            </a:ext>
          </a:extLst>
        </a:blip>
        <a:srcRect/>
        <a:stretch/>
      </xdr:blipFill>
      <xdr:spPr>
        <a:xfrm>
          <a:off x="9834545" y="24385905"/>
          <a:ext cx="1825844" cy="912922"/>
        </a:xfrm>
        <a:prstGeom prst="rect">
          <a:avLst/>
        </a:prstGeom>
      </xdr:spPr>
    </xdr:pic>
    <xdr:clientData/>
  </xdr:twoCellAnchor>
  <xdr:twoCellAnchor>
    <xdr:from>
      <xdr:col>4</xdr:col>
      <xdr:colOff>17445</xdr:colOff>
      <xdr:row>39</xdr:row>
      <xdr:rowOff>14605</xdr:rowOff>
    </xdr:from>
    <xdr:to>
      <xdr:col>4</xdr:col>
      <xdr:colOff>1843289</xdr:colOff>
      <xdr:row>39</xdr:row>
      <xdr:rowOff>927527</xdr:rowOff>
    </xdr:to>
    <xdr:pic>
      <xdr:nvPicPr>
        <xdr:cNvPr id="458" name="Picture 457">
          <a:extLst>
            <a:ext uri="{FF2B5EF4-FFF2-40B4-BE49-F238E27FC236}">
              <a16:creationId xmlns:a16="http://schemas.microsoft.com/office/drawing/2014/main" id="{F7B6B190-39E0-1642-B510-5BF1122E2038}"/>
            </a:ext>
          </a:extLst>
        </xdr:cNvPr>
        <xdr:cNvPicPr>
          <a:picLocks noChangeAspect="1"/>
        </xdr:cNvPicPr>
      </xdr:nvPicPr>
      <xdr:blipFill>
        <a:blip xmlns:r="http://schemas.openxmlformats.org/officeDocument/2006/relationships" r:embed="rId116" cstate="print">
          <a:extLst>
            <a:ext uri="{28A0092B-C50C-407E-A947-70E740481C1C}">
              <a14:useLocalDpi xmlns:a14="http://schemas.microsoft.com/office/drawing/2010/main" val="0"/>
            </a:ext>
          </a:extLst>
        </a:blip>
        <a:srcRect/>
        <a:stretch/>
      </xdr:blipFill>
      <xdr:spPr>
        <a:xfrm>
          <a:off x="9834545" y="25325705"/>
          <a:ext cx="1825844" cy="912922"/>
        </a:xfrm>
        <a:prstGeom prst="rect">
          <a:avLst/>
        </a:prstGeom>
      </xdr:spPr>
    </xdr:pic>
    <xdr:clientData/>
  </xdr:twoCellAnchor>
  <xdr:twoCellAnchor>
    <xdr:from>
      <xdr:col>4</xdr:col>
      <xdr:colOff>17445</xdr:colOff>
      <xdr:row>43</xdr:row>
      <xdr:rowOff>14605</xdr:rowOff>
    </xdr:from>
    <xdr:to>
      <xdr:col>4</xdr:col>
      <xdr:colOff>1843289</xdr:colOff>
      <xdr:row>43</xdr:row>
      <xdr:rowOff>927527</xdr:rowOff>
    </xdr:to>
    <xdr:pic>
      <xdr:nvPicPr>
        <xdr:cNvPr id="459" name="Picture 458">
          <a:extLst>
            <a:ext uri="{FF2B5EF4-FFF2-40B4-BE49-F238E27FC236}">
              <a16:creationId xmlns:a16="http://schemas.microsoft.com/office/drawing/2014/main" id="{13491E2A-80BA-B241-8F20-6C614AD3BEFC}"/>
            </a:ext>
          </a:extLst>
        </xdr:cNvPr>
        <xdr:cNvPicPr>
          <a:picLocks noChangeAspect="1"/>
        </xdr:cNvPicPr>
      </xdr:nvPicPr>
      <xdr:blipFill>
        <a:blip xmlns:r="http://schemas.openxmlformats.org/officeDocument/2006/relationships" r:embed="rId117" cstate="print">
          <a:extLst>
            <a:ext uri="{28A0092B-C50C-407E-A947-70E740481C1C}">
              <a14:useLocalDpi xmlns:a14="http://schemas.microsoft.com/office/drawing/2010/main" val="0"/>
            </a:ext>
          </a:extLst>
        </a:blip>
        <a:srcRect/>
        <a:stretch/>
      </xdr:blipFill>
      <xdr:spPr>
        <a:xfrm>
          <a:off x="9834545" y="29084905"/>
          <a:ext cx="1825844" cy="912922"/>
        </a:xfrm>
        <a:prstGeom prst="rect">
          <a:avLst/>
        </a:prstGeom>
      </xdr:spPr>
    </xdr:pic>
    <xdr:clientData/>
  </xdr:twoCellAnchor>
  <xdr:twoCellAnchor>
    <xdr:from>
      <xdr:col>4</xdr:col>
      <xdr:colOff>17445</xdr:colOff>
      <xdr:row>42</xdr:row>
      <xdr:rowOff>14605</xdr:rowOff>
    </xdr:from>
    <xdr:to>
      <xdr:col>4</xdr:col>
      <xdr:colOff>1843289</xdr:colOff>
      <xdr:row>42</xdr:row>
      <xdr:rowOff>927527</xdr:rowOff>
    </xdr:to>
    <xdr:pic>
      <xdr:nvPicPr>
        <xdr:cNvPr id="460" name="Picture 459">
          <a:extLst>
            <a:ext uri="{FF2B5EF4-FFF2-40B4-BE49-F238E27FC236}">
              <a16:creationId xmlns:a16="http://schemas.microsoft.com/office/drawing/2014/main" id="{819747D7-B3D3-4144-837A-386B51983436}"/>
            </a:ext>
          </a:extLst>
        </xdr:cNvPr>
        <xdr:cNvPicPr>
          <a:picLocks noChangeAspect="1"/>
        </xdr:cNvPicPr>
      </xdr:nvPicPr>
      <xdr:blipFill>
        <a:blip xmlns:r="http://schemas.openxmlformats.org/officeDocument/2006/relationships" r:embed="rId118" cstate="print">
          <a:extLst>
            <a:ext uri="{28A0092B-C50C-407E-A947-70E740481C1C}">
              <a14:useLocalDpi xmlns:a14="http://schemas.microsoft.com/office/drawing/2010/main" val="0"/>
            </a:ext>
          </a:extLst>
        </a:blip>
        <a:srcRect/>
        <a:stretch/>
      </xdr:blipFill>
      <xdr:spPr>
        <a:xfrm>
          <a:off x="9834545" y="28145105"/>
          <a:ext cx="1825844" cy="912922"/>
        </a:xfrm>
        <a:prstGeom prst="rect">
          <a:avLst/>
        </a:prstGeom>
      </xdr:spPr>
    </xdr:pic>
    <xdr:clientData/>
  </xdr:twoCellAnchor>
  <xdr:twoCellAnchor>
    <xdr:from>
      <xdr:col>2</xdr:col>
      <xdr:colOff>12402</xdr:colOff>
      <xdr:row>44</xdr:row>
      <xdr:rowOff>14605</xdr:rowOff>
    </xdr:from>
    <xdr:to>
      <xdr:col>2</xdr:col>
      <xdr:colOff>926802</xdr:colOff>
      <xdr:row>44</xdr:row>
      <xdr:rowOff>929005</xdr:rowOff>
    </xdr:to>
    <xdr:pic>
      <xdr:nvPicPr>
        <xdr:cNvPr id="461" name="Picture 460">
          <a:extLst>
            <a:ext uri="{FF2B5EF4-FFF2-40B4-BE49-F238E27FC236}">
              <a16:creationId xmlns:a16="http://schemas.microsoft.com/office/drawing/2014/main" id="{22185AC7-3805-C24A-92A5-017C6E10CE4D}"/>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xdr:blipFill>
      <xdr:spPr>
        <a:xfrm>
          <a:off x="5930602" y="36603305"/>
          <a:ext cx="914400" cy="914400"/>
        </a:xfrm>
        <a:prstGeom prst="rect">
          <a:avLst/>
        </a:prstGeom>
      </xdr:spPr>
    </xdr:pic>
    <xdr:clientData/>
  </xdr:twoCellAnchor>
  <xdr:twoCellAnchor>
    <xdr:from>
      <xdr:col>2</xdr:col>
      <xdr:colOff>12402</xdr:colOff>
      <xdr:row>45</xdr:row>
      <xdr:rowOff>14605</xdr:rowOff>
    </xdr:from>
    <xdr:to>
      <xdr:col>2</xdr:col>
      <xdr:colOff>926802</xdr:colOff>
      <xdr:row>45</xdr:row>
      <xdr:rowOff>929005</xdr:rowOff>
    </xdr:to>
    <xdr:pic>
      <xdr:nvPicPr>
        <xdr:cNvPr id="462" name="Picture 461">
          <a:extLst>
            <a:ext uri="{FF2B5EF4-FFF2-40B4-BE49-F238E27FC236}">
              <a16:creationId xmlns:a16="http://schemas.microsoft.com/office/drawing/2014/main" id="{EBD2F22B-77D0-5449-B911-70E343B38B8A}"/>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xdr:blipFill>
      <xdr:spPr>
        <a:xfrm>
          <a:off x="5930602" y="37543105"/>
          <a:ext cx="914400" cy="914400"/>
        </a:xfrm>
        <a:prstGeom prst="rect">
          <a:avLst/>
        </a:prstGeom>
      </xdr:spPr>
    </xdr:pic>
    <xdr:clientData/>
  </xdr:twoCellAnchor>
  <xdr:twoCellAnchor>
    <xdr:from>
      <xdr:col>2</xdr:col>
      <xdr:colOff>12402</xdr:colOff>
      <xdr:row>46</xdr:row>
      <xdr:rowOff>14605</xdr:rowOff>
    </xdr:from>
    <xdr:to>
      <xdr:col>2</xdr:col>
      <xdr:colOff>926802</xdr:colOff>
      <xdr:row>46</xdr:row>
      <xdr:rowOff>929005</xdr:rowOff>
    </xdr:to>
    <xdr:pic>
      <xdr:nvPicPr>
        <xdr:cNvPr id="463" name="Picture 462">
          <a:extLst>
            <a:ext uri="{FF2B5EF4-FFF2-40B4-BE49-F238E27FC236}">
              <a16:creationId xmlns:a16="http://schemas.microsoft.com/office/drawing/2014/main" id="{B2ECF941-9507-0245-933A-356B0831AFDB}"/>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xdr:blipFill>
      <xdr:spPr>
        <a:xfrm>
          <a:off x="5930602" y="38482905"/>
          <a:ext cx="914400" cy="914400"/>
        </a:xfrm>
        <a:prstGeom prst="rect">
          <a:avLst/>
        </a:prstGeom>
      </xdr:spPr>
    </xdr:pic>
    <xdr:clientData/>
  </xdr:twoCellAnchor>
  <xdr:twoCellAnchor>
    <xdr:from>
      <xdr:col>2</xdr:col>
      <xdr:colOff>12402</xdr:colOff>
      <xdr:row>47</xdr:row>
      <xdr:rowOff>14605</xdr:rowOff>
    </xdr:from>
    <xdr:to>
      <xdr:col>2</xdr:col>
      <xdr:colOff>926802</xdr:colOff>
      <xdr:row>47</xdr:row>
      <xdr:rowOff>929005</xdr:rowOff>
    </xdr:to>
    <xdr:pic>
      <xdr:nvPicPr>
        <xdr:cNvPr id="464" name="Picture 463">
          <a:extLst>
            <a:ext uri="{FF2B5EF4-FFF2-40B4-BE49-F238E27FC236}">
              <a16:creationId xmlns:a16="http://schemas.microsoft.com/office/drawing/2014/main" id="{BE088B53-F0EE-7B48-B4E5-BBC31041BAFC}"/>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xdr:blipFill>
      <xdr:spPr>
        <a:xfrm>
          <a:off x="5930602" y="39422705"/>
          <a:ext cx="914400" cy="914400"/>
        </a:xfrm>
        <a:prstGeom prst="rect">
          <a:avLst/>
        </a:prstGeom>
      </xdr:spPr>
    </xdr:pic>
    <xdr:clientData/>
  </xdr:twoCellAnchor>
  <xdr:twoCellAnchor>
    <xdr:from>
      <xdr:col>4</xdr:col>
      <xdr:colOff>17445</xdr:colOff>
      <xdr:row>44</xdr:row>
      <xdr:rowOff>14605</xdr:rowOff>
    </xdr:from>
    <xdr:to>
      <xdr:col>4</xdr:col>
      <xdr:colOff>1843289</xdr:colOff>
      <xdr:row>44</xdr:row>
      <xdr:rowOff>927527</xdr:rowOff>
    </xdr:to>
    <xdr:pic>
      <xdr:nvPicPr>
        <xdr:cNvPr id="465" name="Picture 464">
          <a:extLst>
            <a:ext uri="{FF2B5EF4-FFF2-40B4-BE49-F238E27FC236}">
              <a16:creationId xmlns:a16="http://schemas.microsoft.com/office/drawing/2014/main" id="{3458933D-D487-9E40-A139-6768499ECC90}"/>
            </a:ext>
          </a:extLst>
        </xdr:cNvPr>
        <xdr:cNvPicPr>
          <a:picLocks noChangeAspect="1"/>
        </xdr:cNvPicPr>
      </xdr:nvPicPr>
      <xdr:blipFill>
        <a:blip xmlns:r="http://schemas.openxmlformats.org/officeDocument/2006/relationships" r:embed="rId123" cstate="print">
          <a:extLst>
            <a:ext uri="{28A0092B-C50C-407E-A947-70E740481C1C}">
              <a14:useLocalDpi xmlns:a14="http://schemas.microsoft.com/office/drawing/2010/main" val="0"/>
            </a:ext>
          </a:extLst>
        </a:blip>
        <a:srcRect/>
        <a:stretch/>
      </xdr:blipFill>
      <xdr:spPr>
        <a:xfrm>
          <a:off x="9834545" y="30024705"/>
          <a:ext cx="1825844" cy="912922"/>
        </a:xfrm>
        <a:prstGeom prst="rect">
          <a:avLst/>
        </a:prstGeom>
      </xdr:spPr>
    </xdr:pic>
    <xdr:clientData/>
  </xdr:twoCellAnchor>
  <xdr:twoCellAnchor>
    <xdr:from>
      <xdr:col>4</xdr:col>
      <xdr:colOff>17445</xdr:colOff>
      <xdr:row>45</xdr:row>
      <xdr:rowOff>14605</xdr:rowOff>
    </xdr:from>
    <xdr:to>
      <xdr:col>4</xdr:col>
      <xdr:colOff>1843289</xdr:colOff>
      <xdr:row>45</xdr:row>
      <xdr:rowOff>927527</xdr:rowOff>
    </xdr:to>
    <xdr:pic>
      <xdr:nvPicPr>
        <xdr:cNvPr id="466" name="Picture 465">
          <a:extLst>
            <a:ext uri="{FF2B5EF4-FFF2-40B4-BE49-F238E27FC236}">
              <a16:creationId xmlns:a16="http://schemas.microsoft.com/office/drawing/2014/main" id="{DE4D06BA-C61C-2A49-9EBE-E2CAA1D27766}"/>
            </a:ext>
          </a:extLst>
        </xdr:cNvPr>
        <xdr:cNvPicPr>
          <a:picLocks noChangeAspect="1"/>
        </xdr:cNvPicPr>
      </xdr:nvPicPr>
      <xdr:blipFill>
        <a:blip xmlns:r="http://schemas.openxmlformats.org/officeDocument/2006/relationships" r:embed="rId124" cstate="print">
          <a:extLst>
            <a:ext uri="{28A0092B-C50C-407E-A947-70E740481C1C}">
              <a14:useLocalDpi xmlns:a14="http://schemas.microsoft.com/office/drawing/2010/main" val="0"/>
            </a:ext>
          </a:extLst>
        </a:blip>
        <a:srcRect/>
        <a:stretch/>
      </xdr:blipFill>
      <xdr:spPr>
        <a:xfrm>
          <a:off x="9834545" y="30964505"/>
          <a:ext cx="1825844" cy="912922"/>
        </a:xfrm>
        <a:prstGeom prst="rect">
          <a:avLst/>
        </a:prstGeom>
      </xdr:spPr>
    </xdr:pic>
    <xdr:clientData/>
  </xdr:twoCellAnchor>
  <xdr:twoCellAnchor>
    <xdr:from>
      <xdr:col>4</xdr:col>
      <xdr:colOff>17445</xdr:colOff>
      <xdr:row>46</xdr:row>
      <xdr:rowOff>14605</xdr:rowOff>
    </xdr:from>
    <xdr:to>
      <xdr:col>4</xdr:col>
      <xdr:colOff>1843289</xdr:colOff>
      <xdr:row>46</xdr:row>
      <xdr:rowOff>927527</xdr:rowOff>
    </xdr:to>
    <xdr:pic>
      <xdr:nvPicPr>
        <xdr:cNvPr id="467" name="Picture 466">
          <a:extLst>
            <a:ext uri="{FF2B5EF4-FFF2-40B4-BE49-F238E27FC236}">
              <a16:creationId xmlns:a16="http://schemas.microsoft.com/office/drawing/2014/main" id="{9CD7C10A-FE44-0340-8C03-1B1E4C16A341}"/>
            </a:ext>
          </a:extLst>
        </xdr:cNvPr>
        <xdr:cNvPicPr>
          <a:picLocks noChangeAspect="1"/>
        </xdr:cNvPicPr>
      </xdr:nvPicPr>
      <xdr:blipFill>
        <a:blip xmlns:r="http://schemas.openxmlformats.org/officeDocument/2006/relationships" r:embed="rId125" cstate="print">
          <a:extLst>
            <a:ext uri="{28A0092B-C50C-407E-A947-70E740481C1C}">
              <a14:useLocalDpi xmlns:a14="http://schemas.microsoft.com/office/drawing/2010/main" val="0"/>
            </a:ext>
          </a:extLst>
        </a:blip>
        <a:srcRect/>
        <a:stretch/>
      </xdr:blipFill>
      <xdr:spPr>
        <a:xfrm>
          <a:off x="9834545" y="31904305"/>
          <a:ext cx="1825844" cy="912922"/>
        </a:xfrm>
        <a:prstGeom prst="rect">
          <a:avLst/>
        </a:prstGeom>
      </xdr:spPr>
    </xdr:pic>
    <xdr:clientData/>
  </xdr:twoCellAnchor>
  <xdr:twoCellAnchor>
    <xdr:from>
      <xdr:col>4</xdr:col>
      <xdr:colOff>17445</xdr:colOff>
      <xdr:row>47</xdr:row>
      <xdr:rowOff>14605</xdr:rowOff>
    </xdr:from>
    <xdr:to>
      <xdr:col>4</xdr:col>
      <xdr:colOff>1843289</xdr:colOff>
      <xdr:row>47</xdr:row>
      <xdr:rowOff>927527</xdr:rowOff>
    </xdr:to>
    <xdr:pic>
      <xdr:nvPicPr>
        <xdr:cNvPr id="468" name="Picture 467">
          <a:extLst>
            <a:ext uri="{FF2B5EF4-FFF2-40B4-BE49-F238E27FC236}">
              <a16:creationId xmlns:a16="http://schemas.microsoft.com/office/drawing/2014/main" id="{2BB3DE6B-1194-3847-8E66-4132C3CC4330}"/>
            </a:ext>
          </a:extLst>
        </xdr:cNvPr>
        <xdr:cNvPicPr>
          <a:picLocks noChangeAspect="1"/>
        </xdr:cNvPicPr>
      </xdr:nvPicPr>
      <xdr:blipFill>
        <a:blip xmlns:r="http://schemas.openxmlformats.org/officeDocument/2006/relationships" r:embed="rId126" cstate="print">
          <a:extLst>
            <a:ext uri="{28A0092B-C50C-407E-A947-70E740481C1C}">
              <a14:useLocalDpi xmlns:a14="http://schemas.microsoft.com/office/drawing/2010/main" val="0"/>
            </a:ext>
          </a:extLst>
        </a:blip>
        <a:srcRect/>
        <a:stretch/>
      </xdr:blipFill>
      <xdr:spPr>
        <a:xfrm>
          <a:off x="9834545" y="32844105"/>
          <a:ext cx="1825844" cy="912922"/>
        </a:xfrm>
        <a:prstGeom prst="rect">
          <a:avLst/>
        </a:prstGeom>
      </xdr:spPr>
    </xdr:pic>
    <xdr:clientData/>
  </xdr:twoCellAnchor>
  <xdr:twoCellAnchor>
    <xdr:from>
      <xdr:col>2</xdr:col>
      <xdr:colOff>12402</xdr:colOff>
      <xdr:row>49</xdr:row>
      <xdr:rowOff>14605</xdr:rowOff>
    </xdr:from>
    <xdr:to>
      <xdr:col>2</xdr:col>
      <xdr:colOff>926802</xdr:colOff>
      <xdr:row>49</xdr:row>
      <xdr:rowOff>929005</xdr:rowOff>
    </xdr:to>
    <xdr:pic>
      <xdr:nvPicPr>
        <xdr:cNvPr id="469" name="Picture 468">
          <a:extLst>
            <a:ext uri="{FF2B5EF4-FFF2-40B4-BE49-F238E27FC236}">
              <a16:creationId xmlns:a16="http://schemas.microsoft.com/office/drawing/2014/main" id="{2EED2EC6-5CB4-5441-97E1-92DB4BF8DDB9}"/>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xdr:blipFill>
      <xdr:spPr>
        <a:xfrm>
          <a:off x="5930602" y="41302305"/>
          <a:ext cx="914400" cy="914400"/>
        </a:xfrm>
        <a:prstGeom prst="rect">
          <a:avLst/>
        </a:prstGeom>
      </xdr:spPr>
    </xdr:pic>
    <xdr:clientData/>
  </xdr:twoCellAnchor>
  <xdr:twoCellAnchor>
    <xdr:from>
      <xdr:col>2</xdr:col>
      <xdr:colOff>12402</xdr:colOff>
      <xdr:row>48</xdr:row>
      <xdr:rowOff>14605</xdr:rowOff>
    </xdr:from>
    <xdr:to>
      <xdr:col>2</xdr:col>
      <xdr:colOff>926802</xdr:colOff>
      <xdr:row>48</xdr:row>
      <xdr:rowOff>929005</xdr:rowOff>
    </xdr:to>
    <xdr:pic>
      <xdr:nvPicPr>
        <xdr:cNvPr id="470" name="Picture 469">
          <a:extLst>
            <a:ext uri="{FF2B5EF4-FFF2-40B4-BE49-F238E27FC236}">
              <a16:creationId xmlns:a16="http://schemas.microsoft.com/office/drawing/2014/main" id="{17F43442-444B-6646-82AF-0E9271C749CF}"/>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xdr:blipFill>
      <xdr:spPr>
        <a:xfrm>
          <a:off x="5930602" y="40362505"/>
          <a:ext cx="914400" cy="914400"/>
        </a:xfrm>
        <a:prstGeom prst="rect">
          <a:avLst/>
        </a:prstGeom>
      </xdr:spPr>
    </xdr:pic>
    <xdr:clientData/>
  </xdr:twoCellAnchor>
  <xdr:twoCellAnchor>
    <xdr:from>
      <xdr:col>2</xdr:col>
      <xdr:colOff>12402</xdr:colOff>
      <xdr:row>50</xdr:row>
      <xdr:rowOff>14605</xdr:rowOff>
    </xdr:from>
    <xdr:to>
      <xdr:col>2</xdr:col>
      <xdr:colOff>926802</xdr:colOff>
      <xdr:row>50</xdr:row>
      <xdr:rowOff>929005</xdr:rowOff>
    </xdr:to>
    <xdr:pic>
      <xdr:nvPicPr>
        <xdr:cNvPr id="471" name="Picture 470">
          <a:extLst>
            <a:ext uri="{FF2B5EF4-FFF2-40B4-BE49-F238E27FC236}">
              <a16:creationId xmlns:a16="http://schemas.microsoft.com/office/drawing/2014/main" id="{83D07034-E38F-D34B-BD4B-E74E67CC68B1}"/>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xdr:blipFill>
      <xdr:spPr>
        <a:xfrm>
          <a:off x="5930602" y="35663505"/>
          <a:ext cx="914400" cy="914400"/>
        </a:xfrm>
        <a:prstGeom prst="rect">
          <a:avLst/>
        </a:prstGeom>
      </xdr:spPr>
    </xdr:pic>
    <xdr:clientData/>
  </xdr:twoCellAnchor>
  <xdr:twoCellAnchor>
    <xdr:from>
      <xdr:col>2</xdr:col>
      <xdr:colOff>12402</xdr:colOff>
      <xdr:row>51</xdr:row>
      <xdr:rowOff>14605</xdr:rowOff>
    </xdr:from>
    <xdr:to>
      <xdr:col>2</xdr:col>
      <xdr:colOff>926802</xdr:colOff>
      <xdr:row>51</xdr:row>
      <xdr:rowOff>929005</xdr:rowOff>
    </xdr:to>
    <xdr:pic>
      <xdr:nvPicPr>
        <xdr:cNvPr id="472" name="Picture 471">
          <a:extLst>
            <a:ext uri="{FF2B5EF4-FFF2-40B4-BE49-F238E27FC236}">
              <a16:creationId xmlns:a16="http://schemas.microsoft.com/office/drawing/2014/main" id="{CAB8B23A-310D-EC43-BC7A-A6BB73D8413D}"/>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xdr:blipFill>
      <xdr:spPr>
        <a:xfrm>
          <a:off x="5930602" y="36603305"/>
          <a:ext cx="914400" cy="914400"/>
        </a:xfrm>
        <a:prstGeom prst="rect">
          <a:avLst/>
        </a:prstGeom>
      </xdr:spPr>
    </xdr:pic>
    <xdr:clientData/>
  </xdr:twoCellAnchor>
  <xdr:twoCellAnchor>
    <xdr:from>
      <xdr:col>4</xdr:col>
      <xdr:colOff>17445</xdr:colOff>
      <xdr:row>49</xdr:row>
      <xdr:rowOff>14605</xdr:rowOff>
    </xdr:from>
    <xdr:to>
      <xdr:col>4</xdr:col>
      <xdr:colOff>1843289</xdr:colOff>
      <xdr:row>49</xdr:row>
      <xdr:rowOff>927527</xdr:rowOff>
    </xdr:to>
    <xdr:pic>
      <xdr:nvPicPr>
        <xdr:cNvPr id="475" name="Picture 474">
          <a:extLst>
            <a:ext uri="{FF2B5EF4-FFF2-40B4-BE49-F238E27FC236}">
              <a16:creationId xmlns:a16="http://schemas.microsoft.com/office/drawing/2014/main" id="{EBBA51DC-E961-DA4E-93DC-769494FD2A2C}"/>
            </a:ext>
          </a:extLst>
        </xdr:cNvPr>
        <xdr:cNvPicPr>
          <a:picLocks noChangeAspect="1"/>
        </xdr:cNvPicPr>
      </xdr:nvPicPr>
      <xdr:blipFill>
        <a:blip xmlns:r="http://schemas.openxmlformats.org/officeDocument/2006/relationships" r:embed="rId131" cstate="print">
          <a:extLst>
            <a:ext uri="{28A0092B-C50C-407E-A947-70E740481C1C}">
              <a14:useLocalDpi xmlns:a14="http://schemas.microsoft.com/office/drawing/2010/main" val="0"/>
            </a:ext>
          </a:extLst>
        </a:blip>
        <a:srcRect/>
        <a:stretch/>
      </xdr:blipFill>
      <xdr:spPr>
        <a:xfrm>
          <a:off x="9834545" y="34723705"/>
          <a:ext cx="1825844" cy="912922"/>
        </a:xfrm>
        <a:prstGeom prst="rect">
          <a:avLst/>
        </a:prstGeom>
      </xdr:spPr>
    </xdr:pic>
    <xdr:clientData/>
  </xdr:twoCellAnchor>
  <xdr:twoCellAnchor>
    <xdr:from>
      <xdr:col>4</xdr:col>
      <xdr:colOff>17445</xdr:colOff>
      <xdr:row>48</xdr:row>
      <xdr:rowOff>14605</xdr:rowOff>
    </xdr:from>
    <xdr:to>
      <xdr:col>4</xdr:col>
      <xdr:colOff>1843289</xdr:colOff>
      <xdr:row>48</xdr:row>
      <xdr:rowOff>927527</xdr:rowOff>
    </xdr:to>
    <xdr:pic>
      <xdr:nvPicPr>
        <xdr:cNvPr id="476" name="Picture 475">
          <a:extLst>
            <a:ext uri="{FF2B5EF4-FFF2-40B4-BE49-F238E27FC236}">
              <a16:creationId xmlns:a16="http://schemas.microsoft.com/office/drawing/2014/main" id="{5DBF8C5F-E130-644E-921F-1E5E7BA7E8C5}"/>
            </a:ext>
          </a:extLst>
        </xdr:cNvPr>
        <xdr:cNvPicPr>
          <a:picLocks noChangeAspect="1"/>
        </xdr:cNvPicPr>
      </xdr:nvPicPr>
      <xdr:blipFill>
        <a:blip xmlns:r="http://schemas.openxmlformats.org/officeDocument/2006/relationships" r:embed="rId132" cstate="print">
          <a:extLst>
            <a:ext uri="{28A0092B-C50C-407E-A947-70E740481C1C}">
              <a14:useLocalDpi xmlns:a14="http://schemas.microsoft.com/office/drawing/2010/main" val="0"/>
            </a:ext>
          </a:extLst>
        </a:blip>
        <a:srcRect/>
        <a:stretch/>
      </xdr:blipFill>
      <xdr:spPr>
        <a:xfrm>
          <a:off x="9834545" y="33783905"/>
          <a:ext cx="1825844" cy="912922"/>
        </a:xfrm>
        <a:prstGeom prst="rect">
          <a:avLst/>
        </a:prstGeom>
      </xdr:spPr>
    </xdr:pic>
    <xdr:clientData/>
  </xdr:twoCellAnchor>
  <xdr:twoCellAnchor>
    <xdr:from>
      <xdr:col>4</xdr:col>
      <xdr:colOff>17445</xdr:colOff>
      <xdr:row>50</xdr:row>
      <xdr:rowOff>14605</xdr:rowOff>
    </xdr:from>
    <xdr:to>
      <xdr:col>4</xdr:col>
      <xdr:colOff>1843289</xdr:colOff>
      <xdr:row>50</xdr:row>
      <xdr:rowOff>927527</xdr:rowOff>
    </xdr:to>
    <xdr:pic>
      <xdr:nvPicPr>
        <xdr:cNvPr id="477" name="Picture 476">
          <a:extLst>
            <a:ext uri="{FF2B5EF4-FFF2-40B4-BE49-F238E27FC236}">
              <a16:creationId xmlns:a16="http://schemas.microsoft.com/office/drawing/2014/main" id="{6E5592EB-D8D1-D94B-80B1-DC12C108B084}"/>
            </a:ext>
          </a:extLst>
        </xdr:cNvPr>
        <xdr:cNvPicPr>
          <a:picLocks noChangeAspect="1"/>
        </xdr:cNvPicPr>
      </xdr:nvPicPr>
      <xdr:blipFill>
        <a:blip xmlns:r="http://schemas.openxmlformats.org/officeDocument/2006/relationships" r:embed="rId133" cstate="print">
          <a:extLst>
            <a:ext uri="{28A0092B-C50C-407E-A947-70E740481C1C}">
              <a14:useLocalDpi xmlns:a14="http://schemas.microsoft.com/office/drawing/2010/main" val="0"/>
            </a:ext>
          </a:extLst>
        </a:blip>
        <a:srcRect/>
        <a:stretch/>
      </xdr:blipFill>
      <xdr:spPr>
        <a:xfrm>
          <a:off x="9834545" y="35663505"/>
          <a:ext cx="1825844" cy="912922"/>
        </a:xfrm>
        <a:prstGeom prst="rect">
          <a:avLst/>
        </a:prstGeom>
      </xdr:spPr>
    </xdr:pic>
    <xdr:clientData/>
  </xdr:twoCellAnchor>
  <xdr:twoCellAnchor>
    <xdr:from>
      <xdr:col>4</xdr:col>
      <xdr:colOff>17445</xdr:colOff>
      <xdr:row>51</xdr:row>
      <xdr:rowOff>14605</xdr:rowOff>
    </xdr:from>
    <xdr:to>
      <xdr:col>4</xdr:col>
      <xdr:colOff>1843289</xdr:colOff>
      <xdr:row>51</xdr:row>
      <xdr:rowOff>927527</xdr:rowOff>
    </xdr:to>
    <xdr:pic>
      <xdr:nvPicPr>
        <xdr:cNvPr id="478" name="Picture 477">
          <a:extLst>
            <a:ext uri="{FF2B5EF4-FFF2-40B4-BE49-F238E27FC236}">
              <a16:creationId xmlns:a16="http://schemas.microsoft.com/office/drawing/2014/main" id="{7A2FD57B-7B4C-554B-A56D-AD24A34E976E}"/>
            </a:ext>
          </a:extLst>
        </xdr:cNvPr>
        <xdr:cNvPicPr>
          <a:picLocks noChangeAspect="1"/>
        </xdr:cNvPicPr>
      </xdr:nvPicPr>
      <xdr:blipFill>
        <a:blip xmlns:r="http://schemas.openxmlformats.org/officeDocument/2006/relationships" r:embed="rId134" cstate="print">
          <a:extLst>
            <a:ext uri="{28A0092B-C50C-407E-A947-70E740481C1C}">
              <a14:useLocalDpi xmlns:a14="http://schemas.microsoft.com/office/drawing/2010/main" val="0"/>
            </a:ext>
          </a:extLst>
        </a:blip>
        <a:srcRect/>
        <a:stretch/>
      </xdr:blipFill>
      <xdr:spPr>
        <a:xfrm>
          <a:off x="9834545" y="36603305"/>
          <a:ext cx="1825844" cy="912922"/>
        </a:xfrm>
        <a:prstGeom prst="rect">
          <a:avLst/>
        </a:prstGeom>
      </xdr:spPr>
    </xdr:pic>
    <xdr:clientData/>
  </xdr:twoCellAnchor>
  <xdr:twoCellAnchor>
    <xdr:from>
      <xdr:col>2</xdr:col>
      <xdr:colOff>12402</xdr:colOff>
      <xdr:row>52</xdr:row>
      <xdr:rowOff>14605</xdr:rowOff>
    </xdr:from>
    <xdr:to>
      <xdr:col>2</xdr:col>
      <xdr:colOff>926802</xdr:colOff>
      <xdr:row>52</xdr:row>
      <xdr:rowOff>929005</xdr:rowOff>
    </xdr:to>
    <xdr:pic>
      <xdr:nvPicPr>
        <xdr:cNvPr id="479" name="Picture 478">
          <a:extLst>
            <a:ext uri="{FF2B5EF4-FFF2-40B4-BE49-F238E27FC236}">
              <a16:creationId xmlns:a16="http://schemas.microsoft.com/office/drawing/2014/main" id="{3A8F505A-AD96-104E-A638-A5C787E800C7}"/>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xdr:blipFill>
      <xdr:spPr>
        <a:xfrm>
          <a:off x="5930602" y="37543105"/>
          <a:ext cx="914400" cy="914400"/>
        </a:xfrm>
        <a:prstGeom prst="rect">
          <a:avLst/>
        </a:prstGeom>
      </xdr:spPr>
    </xdr:pic>
    <xdr:clientData/>
  </xdr:twoCellAnchor>
  <xdr:twoCellAnchor>
    <xdr:from>
      <xdr:col>2</xdr:col>
      <xdr:colOff>12402</xdr:colOff>
      <xdr:row>55</xdr:row>
      <xdr:rowOff>14605</xdr:rowOff>
    </xdr:from>
    <xdr:to>
      <xdr:col>2</xdr:col>
      <xdr:colOff>926802</xdr:colOff>
      <xdr:row>55</xdr:row>
      <xdr:rowOff>929005</xdr:rowOff>
    </xdr:to>
    <xdr:pic>
      <xdr:nvPicPr>
        <xdr:cNvPr id="482" name="Picture 481">
          <a:extLst>
            <a:ext uri="{FF2B5EF4-FFF2-40B4-BE49-F238E27FC236}">
              <a16:creationId xmlns:a16="http://schemas.microsoft.com/office/drawing/2014/main" id="{B015F24D-ADAD-F744-9C31-625BD9BD0DC5}"/>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xdr:blipFill>
      <xdr:spPr>
        <a:xfrm>
          <a:off x="5930602" y="40362505"/>
          <a:ext cx="914400" cy="914400"/>
        </a:xfrm>
        <a:prstGeom prst="rect">
          <a:avLst/>
        </a:prstGeom>
      </xdr:spPr>
    </xdr:pic>
    <xdr:clientData/>
  </xdr:twoCellAnchor>
  <xdr:twoCellAnchor>
    <xdr:from>
      <xdr:col>4</xdr:col>
      <xdr:colOff>17445</xdr:colOff>
      <xdr:row>52</xdr:row>
      <xdr:rowOff>14605</xdr:rowOff>
    </xdr:from>
    <xdr:to>
      <xdr:col>4</xdr:col>
      <xdr:colOff>1843289</xdr:colOff>
      <xdr:row>52</xdr:row>
      <xdr:rowOff>927527</xdr:rowOff>
    </xdr:to>
    <xdr:pic>
      <xdr:nvPicPr>
        <xdr:cNvPr id="483" name="Picture 482">
          <a:extLst>
            <a:ext uri="{FF2B5EF4-FFF2-40B4-BE49-F238E27FC236}">
              <a16:creationId xmlns:a16="http://schemas.microsoft.com/office/drawing/2014/main" id="{90D9D079-25BF-BC47-84E7-51A7BD1DCA96}"/>
            </a:ext>
          </a:extLst>
        </xdr:cNvPr>
        <xdr:cNvPicPr>
          <a:picLocks noChangeAspect="1"/>
        </xdr:cNvPicPr>
      </xdr:nvPicPr>
      <xdr:blipFill>
        <a:blip xmlns:r="http://schemas.openxmlformats.org/officeDocument/2006/relationships" r:embed="rId137" cstate="print">
          <a:extLst>
            <a:ext uri="{28A0092B-C50C-407E-A947-70E740481C1C}">
              <a14:useLocalDpi xmlns:a14="http://schemas.microsoft.com/office/drawing/2010/main" val="0"/>
            </a:ext>
          </a:extLst>
        </a:blip>
        <a:srcRect/>
        <a:stretch/>
      </xdr:blipFill>
      <xdr:spPr>
        <a:xfrm>
          <a:off x="9834545" y="37543105"/>
          <a:ext cx="1825844" cy="912922"/>
        </a:xfrm>
        <a:prstGeom prst="rect">
          <a:avLst/>
        </a:prstGeom>
      </xdr:spPr>
    </xdr:pic>
    <xdr:clientData/>
  </xdr:twoCellAnchor>
  <xdr:twoCellAnchor>
    <xdr:from>
      <xdr:col>4</xdr:col>
      <xdr:colOff>17445</xdr:colOff>
      <xdr:row>55</xdr:row>
      <xdr:rowOff>14605</xdr:rowOff>
    </xdr:from>
    <xdr:to>
      <xdr:col>4</xdr:col>
      <xdr:colOff>1843289</xdr:colOff>
      <xdr:row>55</xdr:row>
      <xdr:rowOff>927527</xdr:rowOff>
    </xdr:to>
    <xdr:pic>
      <xdr:nvPicPr>
        <xdr:cNvPr id="486" name="Picture 485">
          <a:extLst>
            <a:ext uri="{FF2B5EF4-FFF2-40B4-BE49-F238E27FC236}">
              <a16:creationId xmlns:a16="http://schemas.microsoft.com/office/drawing/2014/main" id="{AC25D09C-DA83-794B-B246-6DF52DEEC581}"/>
            </a:ext>
          </a:extLst>
        </xdr:cNvPr>
        <xdr:cNvPicPr>
          <a:picLocks noChangeAspect="1"/>
        </xdr:cNvPicPr>
      </xdr:nvPicPr>
      <xdr:blipFill>
        <a:blip xmlns:r="http://schemas.openxmlformats.org/officeDocument/2006/relationships" r:embed="rId138" cstate="print">
          <a:extLst>
            <a:ext uri="{28A0092B-C50C-407E-A947-70E740481C1C}">
              <a14:useLocalDpi xmlns:a14="http://schemas.microsoft.com/office/drawing/2010/main" val="0"/>
            </a:ext>
          </a:extLst>
        </a:blip>
        <a:srcRect/>
        <a:stretch/>
      </xdr:blipFill>
      <xdr:spPr>
        <a:xfrm>
          <a:off x="9834545" y="40362505"/>
          <a:ext cx="1825844" cy="912922"/>
        </a:xfrm>
        <a:prstGeom prst="rect">
          <a:avLst/>
        </a:prstGeom>
      </xdr:spPr>
    </xdr:pic>
    <xdr:clientData/>
  </xdr:twoCellAnchor>
  <xdr:twoCellAnchor>
    <xdr:from>
      <xdr:col>2</xdr:col>
      <xdr:colOff>12402</xdr:colOff>
      <xdr:row>56</xdr:row>
      <xdr:rowOff>14605</xdr:rowOff>
    </xdr:from>
    <xdr:to>
      <xdr:col>2</xdr:col>
      <xdr:colOff>926802</xdr:colOff>
      <xdr:row>56</xdr:row>
      <xdr:rowOff>929005</xdr:rowOff>
    </xdr:to>
    <xdr:pic>
      <xdr:nvPicPr>
        <xdr:cNvPr id="487" name="Picture 486">
          <a:extLst>
            <a:ext uri="{FF2B5EF4-FFF2-40B4-BE49-F238E27FC236}">
              <a16:creationId xmlns:a16="http://schemas.microsoft.com/office/drawing/2014/main" id="{5900CDD3-E85D-C547-A910-F06650445B18}"/>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xdr:blipFill>
      <xdr:spPr>
        <a:xfrm>
          <a:off x="5930602" y="41302305"/>
          <a:ext cx="914400" cy="914400"/>
        </a:xfrm>
        <a:prstGeom prst="rect">
          <a:avLst/>
        </a:prstGeom>
      </xdr:spPr>
    </xdr:pic>
    <xdr:clientData/>
  </xdr:twoCellAnchor>
  <xdr:twoCellAnchor>
    <xdr:from>
      <xdr:col>2</xdr:col>
      <xdr:colOff>12402</xdr:colOff>
      <xdr:row>57</xdr:row>
      <xdr:rowOff>14605</xdr:rowOff>
    </xdr:from>
    <xdr:to>
      <xdr:col>2</xdr:col>
      <xdr:colOff>926802</xdr:colOff>
      <xdr:row>57</xdr:row>
      <xdr:rowOff>929005</xdr:rowOff>
    </xdr:to>
    <xdr:pic>
      <xdr:nvPicPr>
        <xdr:cNvPr id="488" name="Picture 487">
          <a:extLst>
            <a:ext uri="{FF2B5EF4-FFF2-40B4-BE49-F238E27FC236}">
              <a16:creationId xmlns:a16="http://schemas.microsoft.com/office/drawing/2014/main" id="{F8007FE0-3BC2-F549-9A3D-7F71FD6F9257}"/>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xdr:blipFill>
      <xdr:spPr>
        <a:xfrm>
          <a:off x="5930602" y="42242105"/>
          <a:ext cx="914400" cy="914400"/>
        </a:xfrm>
        <a:prstGeom prst="rect">
          <a:avLst/>
        </a:prstGeom>
      </xdr:spPr>
    </xdr:pic>
    <xdr:clientData/>
  </xdr:twoCellAnchor>
  <xdr:twoCellAnchor>
    <xdr:from>
      <xdr:col>2</xdr:col>
      <xdr:colOff>12402</xdr:colOff>
      <xdr:row>58</xdr:row>
      <xdr:rowOff>14605</xdr:rowOff>
    </xdr:from>
    <xdr:to>
      <xdr:col>2</xdr:col>
      <xdr:colOff>926802</xdr:colOff>
      <xdr:row>58</xdr:row>
      <xdr:rowOff>929005</xdr:rowOff>
    </xdr:to>
    <xdr:pic>
      <xdr:nvPicPr>
        <xdr:cNvPr id="489" name="Picture 488">
          <a:extLst>
            <a:ext uri="{FF2B5EF4-FFF2-40B4-BE49-F238E27FC236}">
              <a16:creationId xmlns:a16="http://schemas.microsoft.com/office/drawing/2014/main" id="{1D234101-E65F-E34C-8440-8F9DC8E20735}"/>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xdr:blipFill>
      <xdr:spPr>
        <a:xfrm>
          <a:off x="5930602" y="43181905"/>
          <a:ext cx="914400" cy="914400"/>
        </a:xfrm>
        <a:prstGeom prst="rect">
          <a:avLst/>
        </a:prstGeom>
      </xdr:spPr>
    </xdr:pic>
    <xdr:clientData/>
  </xdr:twoCellAnchor>
  <xdr:twoCellAnchor>
    <xdr:from>
      <xdr:col>2</xdr:col>
      <xdr:colOff>12402</xdr:colOff>
      <xdr:row>61</xdr:row>
      <xdr:rowOff>14605</xdr:rowOff>
    </xdr:from>
    <xdr:to>
      <xdr:col>2</xdr:col>
      <xdr:colOff>926802</xdr:colOff>
      <xdr:row>61</xdr:row>
      <xdr:rowOff>929005</xdr:rowOff>
    </xdr:to>
    <xdr:pic>
      <xdr:nvPicPr>
        <xdr:cNvPr id="490" name="Picture 489">
          <a:extLst>
            <a:ext uri="{FF2B5EF4-FFF2-40B4-BE49-F238E27FC236}">
              <a16:creationId xmlns:a16="http://schemas.microsoft.com/office/drawing/2014/main" id="{469114E6-3EBF-A947-902F-762D89957A47}"/>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xdr:blipFill>
      <xdr:spPr>
        <a:xfrm>
          <a:off x="5930602" y="53519705"/>
          <a:ext cx="914400" cy="914400"/>
        </a:xfrm>
        <a:prstGeom prst="rect">
          <a:avLst/>
        </a:prstGeom>
      </xdr:spPr>
    </xdr:pic>
    <xdr:clientData/>
  </xdr:twoCellAnchor>
  <xdr:twoCellAnchor>
    <xdr:from>
      <xdr:col>2</xdr:col>
      <xdr:colOff>12402</xdr:colOff>
      <xdr:row>59</xdr:row>
      <xdr:rowOff>14605</xdr:rowOff>
    </xdr:from>
    <xdr:to>
      <xdr:col>2</xdr:col>
      <xdr:colOff>926802</xdr:colOff>
      <xdr:row>59</xdr:row>
      <xdr:rowOff>929005</xdr:rowOff>
    </xdr:to>
    <xdr:pic>
      <xdr:nvPicPr>
        <xdr:cNvPr id="491" name="Picture 490">
          <a:extLst>
            <a:ext uri="{FF2B5EF4-FFF2-40B4-BE49-F238E27FC236}">
              <a16:creationId xmlns:a16="http://schemas.microsoft.com/office/drawing/2014/main" id="{4C777733-7F87-F04D-A157-3BECA45184D4}"/>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xdr:blipFill>
      <xdr:spPr>
        <a:xfrm>
          <a:off x="5930602" y="51640105"/>
          <a:ext cx="914400" cy="914400"/>
        </a:xfrm>
        <a:prstGeom prst="rect">
          <a:avLst/>
        </a:prstGeom>
      </xdr:spPr>
    </xdr:pic>
    <xdr:clientData/>
  </xdr:twoCellAnchor>
  <xdr:twoCellAnchor>
    <xdr:from>
      <xdr:col>2</xdr:col>
      <xdr:colOff>12402</xdr:colOff>
      <xdr:row>60</xdr:row>
      <xdr:rowOff>14605</xdr:rowOff>
    </xdr:from>
    <xdr:to>
      <xdr:col>2</xdr:col>
      <xdr:colOff>926802</xdr:colOff>
      <xdr:row>60</xdr:row>
      <xdr:rowOff>929005</xdr:rowOff>
    </xdr:to>
    <xdr:pic>
      <xdr:nvPicPr>
        <xdr:cNvPr id="492" name="Picture 491">
          <a:extLst>
            <a:ext uri="{FF2B5EF4-FFF2-40B4-BE49-F238E27FC236}">
              <a16:creationId xmlns:a16="http://schemas.microsoft.com/office/drawing/2014/main" id="{D5CAAE09-7C05-714A-82ED-4B083B882D4F}"/>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xdr:blipFill>
      <xdr:spPr>
        <a:xfrm>
          <a:off x="5930602" y="52579905"/>
          <a:ext cx="914400" cy="914400"/>
        </a:xfrm>
        <a:prstGeom prst="rect">
          <a:avLst/>
        </a:prstGeom>
      </xdr:spPr>
    </xdr:pic>
    <xdr:clientData/>
  </xdr:twoCellAnchor>
  <xdr:twoCellAnchor>
    <xdr:from>
      <xdr:col>4</xdr:col>
      <xdr:colOff>17445</xdr:colOff>
      <xdr:row>56</xdr:row>
      <xdr:rowOff>14605</xdr:rowOff>
    </xdr:from>
    <xdr:to>
      <xdr:col>4</xdr:col>
      <xdr:colOff>1843289</xdr:colOff>
      <xdr:row>56</xdr:row>
      <xdr:rowOff>927527</xdr:rowOff>
    </xdr:to>
    <xdr:pic>
      <xdr:nvPicPr>
        <xdr:cNvPr id="493" name="Picture 492">
          <a:extLst>
            <a:ext uri="{FF2B5EF4-FFF2-40B4-BE49-F238E27FC236}">
              <a16:creationId xmlns:a16="http://schemas.microsoft.com/office/drawing/2014/main" id="{EE167B2E-C72C-344B-BBFD-0F3AAAAA71BD}"/>
            </a:ext>
          </a:extLst>
        </xdr:cNvPr>
        <xdr:cNvPicPr>
          <a:picLocks noChangeAspect="1"/>
        </xdr:cNvPicPr>
      </xdr:nvPicPr>
      <xdr:blipFill>
        <a:blip xmlns:r="http://schemas.openxmlformats.org/officeDocument/2006/relationships" r:embed="rId145" cstate="print">
          <a:extLst>
            <a:ext uri="{28A0092B-C50C-407E-A947-70E740481C1C}">
              <a14:useLocalDpi xmlns:a14="http://schemas.microsoft.com/office/drawing/2010/main" val="0"/>
            </a:ext>
          </a:extLst>
        </a:blip>
        <a:srcRect/>
        <a:stretch/>
      </xdr:blipFill>
      <xdr:spPr>
        <a:xfrm>
          <a:off x="9834545" y="41302305"/>
          <a:ext cx="1825844" cy="912922"/>
        </a:xfrm>
        <a:prstGeom prst="rect">
          <a:avLst/>
        </a:prstGeom>
      </xdr:spPr>
    </xdr:pic>
    <xdr:clientData/>
  </xdr:twoCellAnchor>
  <xdr:twoCellAnchor>
    <xdr:from>
      <xdr:col>4</xdr:col>
      <xdr:colOff>17445</xdr:colOff>
      <xdr:row>57</xdr:row>
      <xdr:rowOff>14605</xdr:rowOff>
    </xdr:from>
    <xdr:to>
      <xdr:col>4</xdr:col>
      <xdr:colOff>1843289</xdr:colOff>
      <xdr:row>57</xdr:row>
      <xdr:rowOff>927527</xdr:rowOff>
    </xdr:to>
    <xdr:pic>
      <xdr:nvPicPr>
        <xdr:cNvPr id="494" name="Picture 493">
          <a:extLst>
            <a:ext uri="{FF2B5EF4-FFF2-40B4-BE49-F238E27FC236}">
              <a16:creationId xmlns:a16="http://schemas.microsoft.com/office/drawing/2014/main" id="{C9669A7B-E17C-A247-B4CD-A873875803C3}"/>
            </a:ext>
          </a:extLst>
        </xdr:cNvPr>
        <xdr:cNvPicPr>
          <a:picLocks noChangeAspect="1"/>
        </xdr:cNvPicPr>
      </xdr:nvPicPr>
      <xdr:blipFill>
        <a:blip xmlns:r="http://schemas.openxmlformats.org/officeDocument/2006/relationships" r:embed="rId146" cstate="print">
          <a:extLst>
            <a:ext uri="{28A0092B-C50C-407E-A947-70E740481C1C}">
              <a14:useLocalDpi xmlns:a14="http://schemas.microsoft.com/office/drawing/2010/main" val="0"/>
            </a:ext>
          </a:extLst>
        </a:blip>
        <a:srcRect/>
        <a:stretch/>
      </xdr:blipFill>
      <xdr:spPr>
        <a:xfrm>
          <a:off x="9834545" y="42242105"/>
          <a:ext cx="1825844" cy="912922"/>
        </a:xfrm>
        <a:prstGeom prst="rect">
          <a:avLst/>
        </a:prstGeom>
      </xdr:spPr>
    </xdr:pic>
    <xdr:clientData/>
  </xdr:twoCellAnchor>
  <xdr:twoCellAnchor>
    <xdr:from>
      <xdr:col>4</xdr:col>
      <xdr:colOff>17445</xdr:colOff>
      <xdr:row>58</xdr:row>
      <xdr:rowOff>14605</xdr:rowOff>
    </xdr:from>
    <xdr:to>
      <xdr:col>4</xdr:col>
      <xdr:colOff>1843289</xdr:colOff>
      <xdr:row>58</xdr:row>
      <xdr:rowOff>927527</xdr:rowOff>
    </xdr:to>
    <xdr:pic>
      <xdr:nvPicPr>
        <xdr:cNvPr id="495" name="Picture 494">
          <a:extLst>
            <a:ext uri="{FF2B5EF4-FFF2-40B4-BE49-F238E27FC236}">
              <a16:creationId xmlns:a16="http://schemas.microsoft.com/office/drawing/2014/main" id="{AE069967-AF66-6B49-BD54-C595DB40539D}"/>
            </a:ext>
          </a:extLst>
        </xdr:cNvPr>
        <xdr:cNvPicPr>
          <a:picLocks noChangeAspect="1"/>
        </xdr:cNvPicPr>
      </xdr:nvPicPr>
      <xdr:blipFill>
        <a:blip xmlns:r="http://schemas.openxmlformats.org/officeDocument/2006/relationships" r:embed="rId147" cstate="print">
          <a:extLst>
            <a:ext uri="{28A0092B-C50C-407E-A947-70E740481C1C}">
              <a14:useLocalDpi xmlns:a14="http://schemas.microsoft.com/office/drawing/2010/main" val="0"/>
            </a:ext>
          </a:extLst>
        </a:blip>
        <a:srcRect/>
        <a:stretch/>
      </xdr:blipFill>
      <xdr:spPr>
        <a:xfrm>
          <a:off x="9834545" y="43181905"/>
          <a:ext cx="1825844" cy="912922"/>
        </a:xfrm>
        <a:prstGeom prst="rect">
          <a:avLst/>
        </a:prstGeom>
      </xdr:spPr>
    </xdr:pic>
    <xdr:clientData/>
  </xdr:twoCellAnchor>
  <xdr:twoCellAnchor>
    <xdr:from>
      <xdr:col>4</xdr:col>
      <xdr:colOff>17445</xdr:colOff>
      <xdr:row>61</xdr:row>
      <xdr:rowOff>14605</xdr:rowOff>
    </xdr:from>
    <xdr:to>
      <xdr:col>4</xdr:col>
      <xdr:colOff>1843289</xdr:colOff>
      <xdr:row>61</xdr:row>
      <xdr:rowOff>927527</xdr:rowOff>
    </xdr:to>
    <xdr:pic>
      <xdr:nvPicPr>
        <xdr:cNvPr id="496" name="Picture 495">
          <a:extLst>
            <a:ext uri="{FF2B5EF4-FFF2-40B4-BE49-F238E27FC236}">
              <a16:creationId xmlns:a16="http://schemas.microsoft.com/office/drawing/2014/main" id="{F1369D80-C4DE-6345-B8F9-EF6F8DEE94BC}"/>
            </a:ext>
          </a:extLst>
        </xdr:cNvPr>
        <xdr:cNvPicPr>
          <a:picLocks noChangeAspect="1"/>
        </xdr:cNvPicPr>
      </xdr:nvPicPr>
      <xdr:blipFill>
        <a:blip xmlns:r="http://schemas.openxmlformats.org/officeDocument/2006/relationships" r:embed="rId148" cstate="print">
          <a:extLst>
            <a:ext uri="{28A0092B-C50C-407E-A947-70E740481C1C}">
              <a14:useLocalDpi xmlns:a14="http://schemas.microsoft.com/office/drawing/2010/main" val="0"/>
            </a:ext>
          </a:extLst>
        </a:blip>
        <a:srcRect/>
        <a:stretch/>
      </xdr:blipFill>
      <xdr:spPr>
        <a:xfrm>
          <a:off x="9834545" y="46001305"/>
          <a:ext cx="1825844" cy="912922"/>
        </a:xfrm>
        <a:prstGeom prst="rect">
          <a:avLst/>
        </a:prstGeom>
      </xdr:spPr>
    </xdr:pic>
    <xdr:clientData/>
  </xdr:twoCellAnchor>
  <xdr:twoCellAnchor>
    <xdr:from>
      <xdr:col>4</xdr:col>
      <xdr:colOff>17445</xdr:colOff>
      <xdr:row>59</xdr:row>
      <xdr:rowOff>14605</xdr:rowOff>
    </xdr:from>
    <xdr:to>
      <xdr:col>4</xdr:col>
      <xdr:colOff>1843289</xdr:colOff>
      <xdr:row>59</xdr:row>
      <xdr:rowOff>927527</xdr:rowOff>
    </xdr:to>
    <xdr:pic>
      <xdr:nvPicPr>
        <xdr:cNvPr id="497" name="Picture 496">
          <a:extLst>
            <a:ext uri="{FF2B5EF4-FFF2-40B4-BE49-F238E27FC236}">
              <a16:creationId xmlns:a16="http://schemas.microsoft.com/office/drawing/2014/main" id="{0FD17A67-F7F2-2A48-96B2-29AC1BAF8299}"/>
            </a:ext>
          </a:extLst>
        </xdr:cNvPr>
        <xdr:cNvPicPr>
          <a:picLocks noChangeAspect="1"/>
        </xdr:cNvPicPr>
      </xdr:nvPicPr>
      <xdr:blipFill>
        <a:blip xmlns:r="http://schemas.openxmlformats.org/officeDocument/2006/relationships" r:embed="rId149" cstate="print">
          <a:extLst>
            <a:ext uri="{28A0092B-C50C-407E-A947-70E740481C1C}">
              <a14:useLocalDpi xmlns:a14="http://schemas.microsoft.com/office/drawing/2010/main" val="0"/>
            </a:ext>
          </a:extLst>
        </a:blip>
        <a:srcRect/>
        <a:stretch/>
      </xdr:blipFill>
      <xdr:spPr>
        <a:xfrm>
          <a:off x="9834545" y="44121705"/>
          <a:ext cx="1825844" cy="912922"/>
        </a:xfrm>
        <a:prstGeom prst="rect">
          <a:avLst/>
        </a:prstGeom>
      </xdr:spPr>
    </xdr:pic>
    <xdr:clientData/>
  </xdr:twoCellAnchor>
  <xdr:twoCellAnchor>
    <xdr:from>
      <xdr:col>4</xdr:col>
      <xdr:colOff>17445</xdr:colOff>
      <xdr:row>60</xdr:row>
      <xdr:rowOff>14605</xdr:rowOff>
    </xdr:from>
    <xdr:to>
      <xdr:col>4</xdr:col>
      <xdr:colOff>1843289</xdr:colOff>
      <xdr:row>60</xdr:row>
      <xdr:rowOff>927527</xdr:rowOff>
    </xdr:to>
    <xdr:pic>
      <xdr:nvPicPr>
        <xdr:cNvPr id="498" name="Picture 497">
          <a:extLst>
            <a:ext uri="{FF2B5EF4-FFF2-40B4-BE49-F238E27FC236}">
              <a16:creationId xmlns:a16="http://schemas.microsoft.com/office/drawing/2014/main" id="{C2A4F180-3491-D142-87AD-21556B17994B}"/>
            </a:ext>
          </a:extLst>
        </xdr:cNvPr>
        <xdr:cNvPicPr>
          <a:picLocks noChangeAspect="1"/>
        </xdr:cNvPicPr>
      </xdr:nvPicPr>
      <xdr:blipFill>
        <a:blip xmlns:r="http://schemas.openxmlformats.org/officeDocument/2006/relationships" r:embed="rId150" cstate="print">
          <a:extLst>
            <a:ext uri="{28A0092B-C50C-407E-A947-70E740481C1C}">
              <a14:useLocalDpi xmlns:a14="http://schemas.microsoft.com/office/drawing/2010/main" val="0"/>
            </a:ext>
          </a:extLst>
        </a:blip>
        <a:srcRect/>
        <a:stretch/>
      </xdr:blipFill>
      <xdr:spPr>
        <a:xfrm>
          <a:off x="9834545" y="45061505"/>
          <a:ext cx="1825844" cy="912922"/>
        </a:xfrm>
        <a:prstGeom prst="rect">
          <a:avLst/>
        </a:prstGeom>
      </xdr:spPr>
    </xdr:pic>
    <xdr:clientData/>
  </xdr:twoCellAnchor>
  <xdr:twoCellAnchor>
    <xdr:from>
      <xdr:col>2</xdr:col>
      <xdr:colOff>12402</xdr:colOff>
      <xdr:row>62</xdr:row>
      <xdr:rowOff>14605</xdr:rowOff>
    </xdr:from>
    <xdr:to>
      <xdr:col>2</xdr:col>
      <xdr:colOff>926802</xdr:colOff>
      <xdr:row>62</xdr:row>
      <xdr:rowOff>929005</xdr:rowOff>
    </xdr:to>
    <xdr:pic>
      <xdr:nvPicPr>
        <xdr:cNvPr id="501" name="Picture 500">
          <a:extLst>
            <a:ext uri="{FF2B5EF4-FFF2-40B4-BE49-F238E27FC236}">
              <a16:creationId xmlns:a16="http://schemas.microsoft.com/office/drawing/2014/main" id="{4BC92307-C9CF-4C4E-ACB1-51AE772763E0}"/>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xdr:blipFill>
      <xdr:spPr>
        <a:xfrm>
          <a:off x="5930602" y="21566505"/>
          <a:ext cx="914400" cy="914400"/>
        </a:xfrm>
        <a:prstGeom prst="rect">
          <a:avLst/>
        </a:prstGeom>
      </xdr:spPr>
    </xdr:pic>
    <xdr:clientData/>
  </xdr:twoCellAnchor>
  <xdr:twoCellAnchor>
    <xdr:from>
      <xdr:col>2</xdr:col>
      <xdr:colOff>12402</xdr:colOff>
      <xdr:row>63</xdr:row>
      <xdr:rowOff>14605</xdr:rowOff>
    </xdr:from>
    <xdr:to>
      <xdr:col>2</xdr:col>
      <xdr:colOff>926802</xdr:colOff>
      <xdr:row>63</xdr:row>
      <xdr:rowOff>929005</xdr:rowOff>
    </xdr:to>
    <xdr:pic>
      <xdr:nvPicPr>
        <xdr:cNvPr id="502" name="Picture 501">
          <a:extLst>
            <a:ext uri="{FF2B5EF4-FFF2-40B4-BE49-F238E27FC236}">
              <a16:creationId xmlns:a16="http://schemas.microsoft.com/office/drawing/2014/main" id="{6173040D-CA87-D942-922E-479E1ADA96B7}"/>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xdr:blipFill>
      <xdr:spPr>
        <a:xfrm>
          <a:off x="5930602" y="55399305"/>
          <a:ext cx="914400" cy="914400"/>
        </a:xfrm>
        <a:prstGeom prst="rect">
          <a:avLst/>
        </a:prstGeom>
      </xdr:spPr>
    </xdr:pic>
    <xdr:clientData/>
  </xdr:twoCellAnchor>
  <xdr:twoCellAnchor>
    <xdr:from>
      <xdr:col>2</xdr:col>
      <xdr:colOff>12402</xdr:colOff>
      <xdr:row>64</xdr:row>
      <xdr:rowOff>14605</xdr:rowOff>
    </xdr:from>
    <xdr:to>
      <xdr:col>2</xdr:col>
      <xdr:colOff>926802</xdr:colOff>
      <xdr:row>64</xdr:row>
      <xdr:rowOff>929005</xdr:rowOff>
    </xdr:to>
    <xdr:pic>
      <xdr:nvPicPr>
        <xdr:cNvPr id="503" name="Picture 502">
          <a:extLst>
            <a:ext uri="{FF2B5EF4-FFF2-40B4-BE49-F238E27FC236}">
              <a16:creationId xmlns:a16="http://schemas.microsoft.com/office/drawing/2014/main" id="{91A7F1FE-852F-6F4C-8E03-1F9FBA867038}"/>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xdr:blipFill>
      <xdr:spPr>
        <a:xfrm>
          <a:off x="5930602" y="56339105"/>
          <a:ext cx="914400" cy="914400"/>
        </a:xfrm>
        <a:prstGeom prst="rect">
          <a:avLst/>
        </a:prstGeom>
      </xdr:spPr>
    </xdr:pic>
    <xdr:clientData/>
  </xdr:twoCellAnchor>
  <xdr:twoCellAnchor>
    <xdr:from>
      <xdr:col>2</xdr:col>
      <xdr:colOff>12402</xdr:colOff>
      <xdr:row>66</xdr:row>
      <xdr:rowOff>14605</xdr:rowOff>
    </xdr:from>
    <xdr:to>
      <xdr:col>2</xdr:col>
      <xdr:colOff>926802</xdr:colOff>
      <xdr:row>66</xdr:row>
      <xdr:rowOff>929005</xdr:rowOff>
    </xdr:to>
    <xdr:pic>
      <xdr:nvPicPr>
        <xdr:cNvPr id="504" name="Picture 503">
          <a:extLst>
            <a:ext uri="{FF2B5EF4-FFF2-40B4-BE49-F238E27FC236}">
              <a16:creationId xmlns:a16="http://schemas.microsoft.com/office/drawing/2014/main" id="{7E62E16A-A4B6-7B49-AAB4-ED11891F7C55}"/>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xdr:blipFill>
      <xdr:spPr>
        <a:xfrm>
          <a:off x="5930602" y="58218705"/>
          <a:ext cx="914400" cy="914400"/>
        </a:xfrm>
        <a:prstGeom prst="rect">
          <a:avLst/>
        </a:prstGeom>
      </xdr:spPr>
    </xdr:pic>
    <xdr:clientData/>
  </xdr:twoCellAnchor>
  <xdr:twoCellAnchor>
    <xdr:from>
      <xdr:col>2</xdr:col>
      <xdr:colOff>12402</xdr:colOff>
      <xdr:row>67</xdr:row>
      <xdr:rowOff>14605</xdr:rowOff>
    </xdr:from>
    <xdr:to>
      <xdr:col>2</xdr:col>
      <xdr:colOff>926802</xdr:colOff>
      <xdr:row>67</xdr:row>
      <xdr:rowOff>929005</xdr:rowOff>
    </xdr:to>
    <xdr:pic>
      <xdr:nvPicPr>
        <xdr:cNvPr id="505" name="Picture 504">
          <a:extLst>
            <a:ext uri="{FF2B5EF4-FFF2-40B4-BE49-F238E27FC236}">
              <a16:creationId xmlns:a16="http://schemas.microsoft.com/office/drawing/2014/main" id="{FDAC18E8-B137-B74D-B1D4-CBFB2876A195}"/>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xdr:blipFill>
      <xdr:spPr>
        <a:xfrm>
          <a:off x="5930602" y="59158505"/>
          <a:ext cx="914400" cy="914400"/>
        </a:xfrm>
        <a:prstGeom prst="rect">
          <a:avLst/>
        </a:prstGeom>
      </xdr:spPr>
    </xdr:pic>
    <xdr:clientData/>
  </xdr:twoCellAnchor>
  <xdr:twoCellAnchor>
    <xdr:from>
      <xdr:col>2</xdr:col>
      <xdr:colOff>12402</xdr:colOff>
      <xdr:row>65</xdr:row>
      <xdr:rowOff>14605</xdr:rowOff>
    </xdr:from>
    <xdr:to>
      <xdr:col>2</xdr:col>
      <xdr:colOff>926802</xdr:colOff>
      <xdr:row>65</xdr:row>
      <xdr:rowOff>929005</xdr:rowOff>
    </xdr:to>
    <xdr:pic>
      <xdr:nvPicPr>
        <xdr:cNvPr id="506" name="Picture 505">
          <a:extLst>
            <a:ext uri="{FF2B5EF4-FFF2-40B4-BE49-F238E27FC236}">
              <a16:creationId xmlns:a16="http://schemas.microsoft.com/office/drawing/2014/main" id="{F9FA44FC-4F30-A246-A315-F2953081AC55}"/>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xdr:blipFill>
      <xdr:spPr>
        <a:xfrm>
          <a:off x="5930602" y="57278905"/>
          <a:ext cx="914400" cy="914400"/>
        </a:xfrm>
        <a:prstGeom prst="rect">
          <a:avLst/>
        </a:prstGeom>
      </xdr:spPr>
    </xdr:pic>
    <xdr:clientData/>
  </xdr:twoCellAnchor>
  <xdr:twoCellAnchor>
    <xdr:from>
      <xdr:col>4</xdr:col>
      <xdr:colOff>17445</xdr:colOff>
      <xdr:row>62</xdr:row>
      <xdr:rowOff>14605</xdr:rowOff>
    </xdr:from>
    <xdr:to>
      <xdr:col>4</xdr:col>
      <xdr:colOff>1843289</xdr:colOff>
      <xdr:row>62</xdr:row>
      <xdr:rowOff>927527</xdr:rowOff>
    </xdr:to>
    <xdr:pic>
      <xdr:nvPicPr>
        <xdr:cNvPr id="507" name="Picture 506">
          <a:extLst>
            <a:ext uri="{FF2B5EF4-FFF2-40B4-BE49-F238E27FC236}">
              <a16:creationId xmlns:a16="http://schemas.microsoft.com/office/drawing/2014/main" id="{8FB8B416-C2CE-A94C-AC46-323C587EF708}"/>
            </a:ext>
          </a:extLst>
        </xdr:cNvPr>
        <xdr:cNvPicPr>
          <a:picLocks noChangeAspect="1"/>
        </xdr:cNvPicPr>
      </xdr:nvPicPr>
      <xdr:blipFill>
        <a:blip xmlns:r="http://schemas.openxmlformats.org/officeDocument/2006/relationships" r:embed="rId157" cstate="print">
          <a:extLst>
            <a:ext uri="{28A0092B-C50C-407E-A947-70E740481C1C}">
              <a14:useLocalDpi xmlns:a14="http://schemas.microsoft.com/office/drawing/2010/main" val="0"/>
            </a:ext>
          </a:extLst>
        </a:blip>
        <a:srcRect/>
        <a:stretch/>
      </xdr:blipFill>
      <xdr:spPr>
        <a:xfrm>
          <a:off x="9834545" y="46941105"/>
          <a:ext cx="1825844" cy="912922"/>
        </a:xfrm>
        <a:prstGeom prst="rect">
          <a:avLst/>
        </a:prstGeom>
      </xdr:spPr>
    </xdr:pic>
    <xdr:clientData/>
  </xdr:twoCellAnchor>
  <xdr:twoCellAnchor>
    <xdr:from>
      <xdr:col>4</xdr:col>
      <xdr:colOff>17445</xdr:colOff>
      <xdr:row>63</xdr:row>
      <xdr:rowOff>14605</xdr:rowOff>
    </xdr:from>
    <xdr:to>
      <xdr:col>4</xdr:col>
      <xdr:colOff>1843289</xdr:colOff>
      <xdr:row>63</xdr:row>
      <xdr:rowOff>927527</xdr:rowOff>
    </xdr:to>
    <xdr:pic>
      <xdr:nvPicPr>
        <xdr:cNvPr id="508" name="Picture 507">
          <a:extLst>
            <a:ext uri="{FF2B5EF4-FFF2-40B4-BE49-F238E27FC236}">
              <a16:creationId xmlns:a16="http://schemas.microsoft.com/office/drawing/2014/main" id="{0B9E4879-DB46-104E-BDBB-EF7C72F22FE8}"/>
            </a:ext>
          </a:extLst>
        </xdr:cNvPr>
        <xdr:cNvPicPr>
          <a:picLocks noChangeAspect="1"/>
        </xdr:cNvPicPr>
      </xdr:nvPicPr>
      <xdr:blipFill>
        <a:blip xmlns:r="http://schemas.openxmlformats.org/officeDocument/2006/relationships" r:embed="rId158" cstate="print">
          <a:extLst>
            <a:ext uri="{28A0092B-C50C-407E-A947-70E740481C1C}">
              <a14:useLocalDpi xmlns:a14="http://schemas.microsoft.com/office/drawing/2010/main" val="0"/>
            </a:ext>
          </a:extLst>
        </a:blip>
        <a:srcRect/>
        <a:stretch/>
      </xdr:blipFill>
      <xdr:spPr>
        <a:xfrm>
          <a:off x="9834545" y="47880905"/>
          <a:ext cx="1825844" cy="912922"/>
        </a:xfrm>
        <a:prstGeom prst="rect">
          <a:avLst/>
        </a:prstGeom>
      </xdr:spPr>
    </xdr:pic>
    <xdr:clientData/>
  </xdr:twoCellAnchor>
  <xdr:twoCellAnchor>
    <xdr:from>
      <xdr:col>4</xdr:col>
      <xdr:colOff>17445</xdr:colOff>
      <xdr:row>64</xdr:row>
      <xdr:rowOff>14605</xdr:rowOff>
    </xdr:from>
    <xdr:to>
      <xdr:col>4</xdr:col>
      <xdr:colOff>1843289</xdr:colOff>
      <xdr:row>64</xdr:row>
      <xdr:rowOff>927527</xdr:rowOff>
    </xdr:to>
    <xdr:pic>
      <xdr:nvPicPr>
        <xdr:cNvPr id="509" name="Picture 508">
          <a:extLst>
            <a:ext uri="{FF2B5EF4-FFF2-40B4-BE49-F238E27FC236}">
              <a16:creationId xmlns:a16="http://schemas.microsoft.com/office/drawing/2014/main" id="{E9CE9026-F118-C54B-A5D1-7E8FBBC861E5}"/>
            </a:ext>
          </a:extLst>
        </xdr:cNvPr>
        <xdr:cNvPicPr>
          <a:picLocks noChangeAspect="1"/>
        </xdr:cNvPicPr>
      </xdr:nvPicPr>
      <xdr:blipFill>
        <a:blip xmlns:r="http://schemas.openxmlformats.org/officeDocument/2006/relationships" r:embed="rId159" cstate="print">
          <a:extLst>
            <a:ext uri="{28A0092B-C50C-407E-A947-70E740481C1C}">
              <a14:useLocalDpi xmlns:a14="http://schemas.microsoft.com/office/drawing/2010/main" val="0"/>
            </a:ext>
          </a:extLst>
        </a:blip>
        <a:srcRect/>
        <a:stretch/>
      </xdr:blipFill>
      <xdr:spPr>
        <a:xfrm>
          <a:off x="9834545" y="48820705"/>
          <a:ext cx="1825844" cy="912922"/>
        </a:xfrm>
        <a:prstGeom prst="rect">
          <a:avLst/>
        </a:prstGeom>
      </xdr:spPr>
    </xdr:pic>
    <xdr:clientData/>
  </xdr:twoCellAnchor>
  <xdr:twoCellAnchor>
    <xdr:from>
      <xdr:col>4</xdr:col>
      <xdr:colOff>17445</xdr:colOff>
      <xdr:row>66</xdr:row>
      <xdr:rowOff>14605</xdr:rowOff>
    </xdr:from>
    <xdr:to>
      <xdr:col>4</xdr:col>
      <xdr:colOff>1843289</xdr:colOff>
      <xdr:row>66</xdr:row>
      <xdr:rowOff>927527</xdr:rowOff>
    </xdr:to>
    <xdr:pic>
      <xdr:nvPicPr>
        <xdr:cNvPr id="510" name="Picture 509">
          <a:extLst>
            <a:ext uri="{FF2B5EF4-FFF2-40B4-BE49-F238E27FC236}">
              <a16:creationId xmlns:a16="http://schemas.microsoft.com/office/drawing/2014/main" id="{668968E6-355B-3E4A-8B30-EE90414F8522}"/>
            </a:ext>
          </a:extLst>
        </xdr:cNvPr>
        <xdr:cNvPicPr>
          <a:picLocks noChangeAspect="1"/>
        </xdr:cNvPicPr>
      </xdr:nvPicPr>
      <xdr:blipFill>
        <a:blip xmlns:r="http://schemas.openxmlformats.org/officeDocument/2006/relationships" r:embed="rId160" cstate="print">
          <a:extLst>
            <a:ext uri="{28A0092B-C50C-407E-A947-70E740481C1C}">
              <a14:useLocalDpi xmlns:a14="http://schemas.microsoft.com/office/drawing/2010/main" val="0"/>
            </a:ext>
          </a:extLst>
        </a:blip>
        <a:srcRect/>
        <a:stretch/>
      </xdr:blipFill>
      <xdr:spPr>
        <a:xfrm>
          <a:off x="9834545" y="50700305"/>
          <a:ext cx="1825844" cy="912922"/>
        </a:xfrm>
        <a:prstGeom prst="rect">
          <a:avLst/>
        </a:prstGeom>
      </xdr:spPr>
    </xdr:pic>
    <xdr:clientData/>
  </xdr:twoCellAnchor>
  <xdr:twoCellAnchor>
    <xdr:from>
      <xdr:col>4</xdr:col>
      <xdr:colOff>17445</xdr:colOff>
      <xdr:row>67</xdr:row>
      <xdr:rowOff>14605</xdr:rowOff>
    </xdr:from>
    <xdr:to>
      <xdr:col>4</xdr:col>
      <xdr:colOff>1843289</xdr:colOff>
      <xdr:row>67</xdr:row>
      <xdr:rowOff>927527</xdr:rowOff>
    </xdr:to>
    <xdr:pic>
      <xdr:nvPicPr>
        <xdr:cNvPr id="511" name="Picture 510">
          <a:extLst>
            <a:ext uri="{FF2B5EF4-FFF2-40B4-BE49-F238E27FC236}">
              <a16:creationId xmlns:a16="http://schemas.microsoft.com/office/drawing/2014/main" id="{53A4A874-7DCB-9843-A989-8777C4C09B39}"/>
            </a:ext>
          </a:extLst>
        </xdr:cNvPr>
        <xdr:cNvPicPr>
          <a:picLocks noChangeAspect="1"/>
        </xdr:cNvPicPr>
      </xdr:nvPicPr>
      <xdr:blipFill>
        <a:blip xmlns:r="http://schemas.openxmlformats.org/officeDocument/2006/relationships" r:embed="rId161" cstate="print">
          <a:extLst>
            <a:ext uri="{28A0092B-C50C-407E-A947-70E740481C1C}">
              <a14:useLocalDpi xmlns:a14="http://schemas.microsoft.com/office/drawing/2010/main" val="0"/>
            </a:ext>
          </a:extLst>
        </a:blip>
        <a:srcRect/>
        <a:stretch/>
      </xdr:blipFill>
      <xdr:spPr>
        <a:xfrm>
          <a:off x="9834545" y="51640105"/>
          <a:ext cx="1825844" cy="912922"/>
        </a:xfrm>
        <a:prstGeom prst="rect">
          <a:avLst/>
        </a:prstGeom>
      </xdr:spPr>
    </xdr:pic>
    <xdr:clientData/>
  </xdr:twoCellAnchor>
  <xdr:twoCellAnchor>
    <xdr:from>
      <xdr:col>4</xdr:col>
      <xdr:colOff>17445</xdr:colOff>
      <xdr:row>65</xdr:row>
      <xdr:rowOff>14605</xdr:rowOff>
    </xdr:from>
    <xdr:to>
      <xdr:col>4</xdr:col>
      <xdr:colOff>1843289</xdr:colOff>
      <xdr:row>65</xdr:row>
      <xdr:rowOff>927527</xdr:rowOff>
    </xdr:to>
    <xdr:pic>
      <xdr:nvPicPr>
        <xdr:cNvPr id="512" name="Picture 511">
          <a:extLst>
            <a:ext uri="{FF2B5EF4-FFF2-40B4-BE49-F238E27FC236}">
              <a16:creationId xmlns:a16="http://schemas.microsoft.com/office/drawing/2014/main" id="{841E7DF1-97EA-DF40-802E-4E8900500BF2}"/>
            </a:ext>
          </a:extLst>
        </xdr:cNvPr>
        <xdr:cNvPicPr>
          <a:picLocks noChangeAspect="1"/>
        </xdr:cNvPicPr>
      </xdr:nvPicPr>
      <xdr:blipFill>
        <a:blip xmlns:r="http://schemas.openxmlformats.org/officeDocument/2006/relationships" r:embed="rId162" cstate="print">
          <a:extLst>
            <a:ext uri="{28A0092B-C50C-407E-A947-70E740481C1C}">
              <a14:useLocalDpi xmlns:a14="http://schemas.microsoft.com/office/drawing/2010/main" val="0"/>
            </a:ext>
          </a:extLst>
        </a:blip>
        <a:srcRect/>
        <a:stretch/>
      </xdr:blipFill>
      <xdr:spPr>
        <a:xfrm>
          <a:off x="9834545" y="49760505"/>
          <a:ext cx="1825844" cy="912922"/>
        </a:xfrm>
        <a:prstGeom prst="rect">
          <a:avLst/>
        </a:prstGeom>
      </xdr:spPr>
    </xdr:pic>
    <xdr:clientData/>
  </xdr:twoCellAnchor>
  <xdr:twoCellAnchor>
    <xdr:from>
      <xdr:col>2</xdr:col>
      <xdr:colOff>12402</xdr:colOff>
      <xdr:row>68</xdr:row>
      <xdr:rowOff>14605</xdr:rowOff>
    </xdr:from>
    <xdr:to>
      <xdr:col>2</xdr:col>
      <xdr:colOff>926802</xdr:colOff>
      <xdr:row>68</xdr:row>
      <xdr:rowOff>929005</xdr:rowOff>
    </xdr:to>
    <xdr:pic>
      <xdr:nvPicPr>
        <xdr:cNvPr id="513" name="Picture 512">
          <a:extLst>
            <a:ext uri="{FF2B5EF4-FFF2-40B4-BE49-F238E27FC236}">
              <a16:creationId xmlns:a16="http://schemas.microsoft.com/office/drawing/2014/main" id="{D06D0825-C2DC-DE43-A57C-D5686D9FE050}"/>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xdr:blipFill>
      <xdr:spPr>
        <a:xfrm>
          <a:off x="5930602" y="52579905"/>
          <a:ext cx="914400" cy="914400"/>
        </a:xfrm>
        <a:prstGeom prst="rect">
          <a:avLst/>
        </a:prstGeom>
      </xdr:spPr>
    </xdr:pic>
    <xdr:clientData/>
  </xdr:twoCellAnchor>
  <xdr:twoCellAnchor>
    <xdr:from>
      <xdr:col>2</xdr:col>
      <xdr:colOff>12402</xdr:colOff>
      <xdr:row>70</xdr:row>
      <xdr:rowOff>14605</xdr:rowOff>
    </xdr:from>
    <xdr:to>
      <xdr:col>2</xdr:col>
      <xdr:colOff>926802</xdr:colOff>
      <xdr:row>70</xdr:row>
      <xdr:rowOff>929005</xdr:rowOff>
    </xdr:to>
    <xdr:pic>
      <xdr:nvPicPr>
        <xdr:cNvPr id="514" name="Picture 513">
          <a:extLst>
            <a:ext uri="{FF2B5EF4-FFF2-40B4-BE49-F238E27FC236}">
              <a16:creationId xmlns:a16="http://schemas.microsoft.com/office/drawing/2014/main" id="{D00A847D-6E87-7C47-8B7F-D3BC0EFB14AB}"/>
            </a:ext>
          </a:extLst>
        </xdr:cNvPr>
        <xdr:cNvPicPr>
          <a:picLocks noChangeAspect="1"/>
        </xdr:cNvPicPr>
      </xdr:nvPicPr>
      <xdr:blipFill>
        <a:blip xmlns:r="http://schemas.openxmlformats.org/officeDocument/2006/relationships" r:embed="rId164">
          <a:extLst>
            <a:ext uri="{28A0092B-C50C-407E-A947-70E740481C1C}">
              <a14:useLocalDpi xmlns:a14="http://schemas.microsoft.com/office/drawing/2010/main" val="0"/>
            </a:ext>
          </a:extLst>
        </a:blip>
        <a:srcRect/>
        <a:stretch/>
      </xdr:blipFill>
      <xdr:spPr>
        <a:xfrm>
          <a:off x="5930602" y="23446105"/>
          <a:ext cx="914400" cy="914400"/>
        </a:xfrm>
        <a:prstGeom prst="rect">
          <a:avLst/>
        </a:prstGeom>
      </xdr:spPr>
    </xdr:pic>
    <xdr:clientData/>
  </xdr:twoCellAnchor>
  <xdr:twoCellAnchor>
    <xdr:from>
      <xdr:col>2</xdr:col>
      <xdr:colOff>12402</xdr:colOff>
      <xdr:row>71</xdr:row>
      <xdr:rowOff>14605</xdr:rowOff>
    </xdr:from>
    <xdr:to>
      <xdr:col>2</xdr:col>
      <xdr:colOff>926802</xdr:colOff>
      <xdr:row>71</xdr:row>
      <xdr:rowOff>929005</xdr:rowOff>
    </xdr:to>
    <xdr:pic>
      <xdr:nvPicPr>
        <xdr:cNvPr id="515" name="Picture 514">
          <a:extLst>
            <a:ext uri="{FF2B5EF4-FFF2-40B4-BE49-F238E27FC236}">
              <a16:creationId xmlns:a16="http://schemas.microsoft.com/office/drawing/2014/main" id="{2D276D20-719A-344E-B171-2D6E7C124054}"/>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xdr:blipFill>
      <xdr:spPr>
        <a:xfrm>
          <a:off x="5930602" y="24385905"/>
          <a:ext cx="914400" cy="914400"/>
        </a:xfrm>
        <a:prstGeom prst="rect">
          <a:avLst/>
        </a:prstGeom>
      </xdr:spPr>
    </xdr:pic>
    <xdr:clientData/>
  </xdr:twoCellAnchor>
  <xdr:twoCellAnchor>
    <xdr:from>
      <xdr:col>2</xdr:col>
      <xdr:colOff>12402</xdr:colOff>
      <xdr:row>69</xdr:row>
      <xdr:rowOff>14605</xdr:rowOff>
    </xdr:from>
    <xdr:to>
      <xdr:col>2</xdr:col>
      <xdr:colOff>926802</xdr:colOff>
      <xdr:row>69</xdr:row>
      <xdr:rowOff>929005</xdr:rowOff>
    </xdr:to>
    <xdr:pic>
      <xdr:nvPicPr>
        <xdr:cNvPr id="516" name="Picture 515">
          <a:extLst>
            <a:ext uri="{FF2B5EF4-FFF2-40B4-BE49-F238E27FC236}">
              <a16:creationId xmlns:a16="http://schemas.microsoft.com/office/drawing/2014/main" id="{4A9B3918-E62E-EA44-99ED-77AFE297B7F5}"/>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xdr:blipFill>
      <xdr:spPr>
        <a:xfrm>
          <a:off x="5930602" y="22506305"/>
          <a:ext cx="914400" cy="914400"/>
        </a:xfrm>
        <a:prstGeom prst="rect">
          <a:avLst/>
        </a:prstGeom>
      </xdr:spPr>
    </xdr:pic>
    <xdr:clientData/>
  </xdr:twoCellAnchor>
  <xdr:twoCellAnchor>
    <xdr:from>
      <xdr:col>2</xdr:col>
      <xdr:colOff>12402</xdr:colOff>
      <xdr:row>74</xdr:row>
      <xdr:rowOff>14605</xdr:rowOff>
    </xdr:from>
    <xdr:to>
      <xdr:col>2</xdr:col>
      <xdr:colOff>926802</xdr:colOff>
      <xdr:row>74</xdr:row>
      <xdr:rowOff>929005</xdr:rowOff>
    </xdr:to>
    <xdr:pic>
      <xdr:nvPicPr>
        <xdr:cNvPr id="517" name="Picture 516">
          <a:extLst>
            <a:ext uri="{FF2B5EF4-FFF2-40B4-BE49-F238E27FC236}">
              <a16:creationId xmlns:a16="http://schemas.microsoft.com/office/drawing/2014/main" id="{72653CC8-CB68-2541-9B3B-5DC5D4E714C4}"/>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xdr:blipFill>
      <xdr:spPr>
        <a:xfrm>
          <a:off x="5930602" y="27205305"/>
          <a:ext cx="914400" cy="914400"/>
        </a:xfrm>
        <a:prstGeom prst="rect">
          <a:avLst/>
        </a:prstGeom>
      </xdr:spPr>
    </xdr:pic>
    <xdr:clientData/>
  </xdr:twoCellAnchor>
  <xdr:twoCellAnchor>
    <xdr:from>
      <xdr:col>2</xdr:col>
      <xdr:colOff>12402</xdr:colOff>
      <xdr:row>75</xdr:row>
      <xdr:rowOff>14605</xdr:rowOff>
    </xdr:from>
    <xdr:to>
      <xdr:col>2</xdr:col>
      <xdr:colOff>926802</xdr:colOff>
      <xdr:row>75</xdr:row>
      <xdr:rowOff>929005</xdr:rowOff>
    </xdr:to>
    <xdr:pic>
      <xdr:nvPicPr>
        <xdr:cNvPr id="518" name="Picture 517">
          <a:extLst>
            <a:ext uri="{FF2B5EF4-FFF2-40B4-BE49-F238E27FC236}">
              <a16:creationId xmlns:a16="http://schemas.microsoft.com/office/drawing/2014/main" id="{B898E9A8-92FB-DE49-8E68-E5A8156E7517}"/>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xdr:blipFill>
      <xdr:spPr>
        <a:xfrm>
          <a:off x="5930602" y="28145105"/>
          <a:ext cx="914400" cy="914400"/>
        </a:xfrm>
        <a:prstGeom prst="rect">
          <a:avLst/>
        </a:prstGeom>
      </xdr:spPr>
    </xdr:pic>
    <xdr:clientData/>
  </xdr:twoCellAnchor>
  <xdr:twoCellAnchor>
    <xdr:from>
      <xdr:col>2</xdr:col>
      <xdr:colOff>12402</xdr:colOff>
      <xdr:row>76</xdr:row>
      <xdr:rowOff>14605</xdr:rowOff>
    </xdr:from>
    <xdr:to>
      <xdr:col>2</xdr:col>
      <xdr:colOff>926802</xdr:colOff>
      <xdr:row>76</xdr:row>
      <xdr:rowOff>929005</xdr:rowOff>
    </xdr:to>
    <xdr:pic>
      <xdr:nvPicPr>
        <xdr:cNvPr id="519" name="Picture 518">
          <a:extLst>
            <a:ext uri="{FF2B5EF4-FFF2-40B4-BE49-F238E27FC236}">
              <a16:creationId xmlns:a16="http://schemas.microsoft.com/office/drawing/2014/main" id="{BA57BAE4-EFA6-8D46-B349-156064BB3038}"/>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xdr:blipFill>
      <xdr:spPr>
        <a:xfrm>
          <a:off x="5930602" y="29084905"/>
          <a:ext cx="914400" cy="914400"/>
        </a:xfrm>
        <a:prstGeom prst="rect">
          <a:avLst/>
        </a:prstGeom>
      </xdr:spPr>
    </xdr:pic>
    <xdr:clientData/>
  </xdr:twoCellAnchor>
  <xdr:twoCellAnchor>
    <xdr:from>
      <xdr:col>4</xdr:col>
      <xdr:colOff>17445</xdr:colOff>
      <xdr:row>68</xdr:row>
      <xdr:rowOff>14605</xdr:rowOff>
    </xdr:from>
    <xdr:to>
      <xdr:col>4</xdr:col>
      <xdr:colOff>1843289</xdr:colOff>
      <xdr:row>68</xdr:row>
      <xdr:rowOff>927527</xdr:rowOff>
    </xdr:to>
    <xdr:pic>
      <xdr:nvPicPr>
        <xdr:cNvPr id="520" name="Picture 519">
          <a:extLst>
            <a:ext uri="{FF2B5EF4-FFF2-40B4-BE49-F238E27FC236}">
              <a16:creationId xmlns:a16="http://schemas.microsoft.com/office/drawing/2014/main" id="{F6CBDF88-FBE4-4D40-B1F8-D8DD34404AFA}"/>
            </a:ext>
          </a:extLst>
        </xdr:cNvPr>
        <xdr:cNvPicPr>
          <a:picLocks noChangeAspect="1"/>
        </xdr:cNvPicPr>
      </xdr:nvPicPr>
      <xdr:blipFill>
        <a:blip xmlns:r="http://schemas.openxmlformats.org/officeDocument/2006/relationships" r:embed="rId170" cstate="print">
          <a:extLst>
            <a:ext uri="{28A0092B-C50C-407E-A947-70E740481C1C}">
              <a14:useLocalDpi xmlns:a14="http://schemas.microsoft.com/office/drawing/2010/main" val="0"/>
            </a:ext>
          </a:extLst>
        </a:blip>
        <a:srcRect/>
        <a:stretch/>
      </xdr:blipFill>
      <xdr:spPr>
        <a:xfrm>
          <a:off x="9834545" y="52579905"/>
          <a:ext cx="1825844" cy="912922"/>
        </a:xfrm>
        <a:prstGeom prst="rect">
          <a:avLst/>
        </a:prstGeom>
      </xdr:spPr>
    </xdr:pic>
    <xdr:clientData/>
  </xdr:twoCellAnchor>
  <xdr:twoCellAnchor>
    <xdr:from>
      <xdr:col>4</xdr:col>
      <xdr:colOff>17445</xdr:colOff>
      <xdr:row>70</xdr:row>
      <xdr:rowOff>14605</xdr:rowOff>
    </xdr:from>
    <xdr:to>
      <xdr:col>4</xdr:col>
      <xdr:colOff>1843289</xdr:colOff>
      <xdr:row>70</xdr:row>
      <xdr:rowOff>927527</xdr:rowOff>
    </xdr:to>
    <xdr:pic>
      <xdr:nvPicPr>
        <xdr:cNvPr id="521" name="Picture 520">
          <a:extLst>
            <a:ext uri="{FF2B5EF4-FFF2-40B4-BE49-F238E27FC236}">
              <a16:creationId xmlns:a16="http://schemas.microsoft.com/office/drawing/2014/main" id="{8F74CD99-4DAC-4643-B117-6865A7265482}"/>
            </a:ext>
          </a:extLst>
        </xdr:cNvPr>
        <xdr:cNvPicPr>
          <a:picLocks noChangeAspect="1"/>
        </xdr:cNvPicPr>
      </xdr:nvPicPr>
      <xdr:blipFill>
        <a:blip xmlns:r="http://schemas.openxmlformats.org/officeDocument/2006/relationships" r:embed="rId171" cstate="print">
          <a:extLst>
            <a:ext uri="{28A0092B-C50C-407E-A947-70E740481C1C}">
              <a14:useLocalDpi xmlns:a14="http://schemas.microsoft.com/office/drawing/2010/main" val="0"/>
            </a:ext>
          </a:extLst>
        </a:blip>
        <a:srcRect/>
        <a:stretch/>
      </xdr:blipFill>
      <xdr:spPr>
        <a:xfrm>
          <a:off x="9834545" y="54459505"/>
          <a:ext cx="1825844" cy="912922"/>
        </a:xfrm>
        <a:prstGeom prst="rect">
          <a:avLst/>
        </a:prstGeom>
      </xdr:spPr>
    </xdr:pic>
    <xdr:clientData/>
  </xdr:twoCellAnchor>
  <xdr:twoCellAnchor>
    <xdr:from>
      <xdr:col>4</xdr:col>
      <xdr:colOff>17445</xdr:colOff>
      <xdr:row>71</xdr:row>
      <xdr:rowOff>14605</xdr:rowOff>
    </xdr:from>
    <xdr:to>
      <xdr:col>4</xdr:col>
      <xdr:colOff>1843289</xdr:colOff>
      <xdr:row>71</xdr:row>
      <xdr:rowOff>927527</xdr:rowOff>
    </xdr:to>
    <xdr:pic>
      <xdr:nvPicPr>
        <xdr:cNvPr id="522" name="Picture 521">
          <a:extLst>
            <a:ext uri="{FF2B5EF4-FFF2-40B4-BE49-F238E27FC236}">
              <a16:creationId xmlns:a16="http://schemas.microsoft.com/office/drawing/2014/main" id="{706B9AB5-A71B-E443-AE77-D40FAD396375}"/>
            </a:ext>
          </a:extLst>
        </xdr:cNvPr>
        <xdr:cNvPicPr>
          <a:picLocks noChangeAspect="1"/>
        </xdr:cNvPicPr>
      </xdr:nvPicPr>
      <xdr:blipFill>
        <a:blip xmlns:r="http://schemas.openxmlformats.org/officeDocument/2006/relationships" r:embed="rId172" cstate="print">
          <a:extLst>
            <a:ext uri="{28A0092B-C50C-407E-A947-70E740481C1C}">
              <a14:useLocalDpi xmlns:a14="http://schemas.microsoft.com/office/drawing/2010/main" val="0"/>
            </a:ext>
          </a:extLst>
        </a:blip>
        <a:srcRect/>
        <a:stretch/>
      </xdr:blipFill>
      <xdr:spPr>
        <a:xfrm>
          <a:off x="9834545" y="55399305"/>
          <a:ext cx="1825844" cy="912922"/>
        </a:xfrm>
        <a:prstGeom prst="rect">
          <a:avLst/>
        </a:prstGeom>
      </xdr:spPr>
    </xdr:pic>
    <xdr:clientData/>
  </xdr:twoCellAnchor>
  <xdr:twoCellAnchor>
    <xdr:from>
      <xdr:col>4</xdr:col>
      <xdr:colOff>17445</xdr:colOff>
      <xdr:row>69</xdr:row>
      <xdr:rowOff>14605</xdr:rowOff>
    </xdr:from>
    <xdr:to>
      <xdr:col>4</xdr:col>
      <xdr:colOff>1843289</xdr:colOff>
      <xdr:row>69</xdr:row>
      <xdr:rowOff>927527</xdr:rowOff>
    </xdr:to>
    <xdr:pic>
      <xdr:nvPicPr>
        <xdr:cNvPr id="523" name="Picture 522">
          <a:extLst>
            <a:ext uri="{FF2B5EF4-FFF2-40B4-BE49-F238E27FC236}">
              <a16:creationId xmlns:a16="http://schemas.microsoft.com/office/drawing/2014/main" id="{9B46DFF5-2E5C-F74C-93AC-C23B1149BED5}"/>
            </a:ext>
          </a:extLst>
        </xdr:cNvPr>
        <xdr:cNvPicPr>
          <a:picLocks noChangeAspect="1"/>
        </xdr:cNvPicPr>
      </xdr:nvPicPr>
      <xdr:blipFill>
        <a:blip xmlns:r="http://schemas.openxmlformats.org/officeDocument/2006/relationships" r:embed="rId173" cstate="print">
          <a:extLst>
            <a:ext uri="{28A0092B-C50C-407E-A947-70E740481C1C}">
              <a14:useLocalDpi xmlns:a14="http://schemas.microsoft.com/office/drawing/2010/main" val="0"/>
            </a:ext>
          </a:extLst>
        </a:blip>
        <a:srcRect/>
        <a:stretch/>
      </xdr:blipFill>
      <xdr:spPr>
        <a:xfrm>
          <a:off x="9834545" y="53519705"/>
          <a:ext cx="1825844" cy="912922"/>
        </a:xfrm>
        <a:prstGeom prst="rect">
          <a:avLst/>
        </a:prstGeom>
      </xdr:spPr>
    </xdr:pic>
    <xdr:clientData/>
  </xdr:twoCellAnchor>
  <xdr:twoCellAnchor>
    <xdr:from>
      <xdr:col>4</xdr:col>
      <xdr:colOff>17445</xdr:colOff>
      <xdr:row>74</xdr:row>
      <xdr:rowOff>14605</xdr:rowOff>
    </xdr:from>
    <xdr:to>
      <xdr:col>4</xdr:col>
      <xdr:colOff>1843289</xdr:colOff>
      <xdr:row>74</xdr:row>
      <xdr:rowOff>927527</xdr:rowOff>
    </xdr:to>
    <xdr:pic>
      <xdr:nvPicPr>
        <xdr:cNvPr id="524" name="Picture 523">
          <a:extLst>
            <a:ext uri="{FF2B5EF4-FFF2-40B4-BE49-F238E27FC236}">
              <a16:creationId xmlns:a16="http://schemas.microsoft.com/office/drawing/2014/main" id="{30F4E720-2707-6343-A1DD-85468A1E5474}"/>
            </a:ext>
          </a:extLst>
        </xdr:cNvPr>
        <xdr:cNvPicPr>
          <a:picLocks noChangeAspect="1"/>
        </xdr:cNvPicPr>
      </xdr:nvPicPr>
      <xdr:blipFill>
        <a:blip xmlns:r="http://schemas.openxmlformats.org/officeDocument/2006/relationships" r:embed="rId174" cstate="print">
          <a:extLst>
            <a:ext uri="{28A0092B-C50C-407E-A947-70E740481C1C}">
              <a14:useLocalDpi xmlns:a14="http://schemas.microsoft.com/office/drawing/2010/main" val="0"/>
            </a:ext>
          </a:extLst>
        </a:blip>
        <a:srcRect/>
        <a:stretch/>
      </xdr:blipFill>
      <xdr:spPr>
        <a:xfrm>
          <a:off x="10058383" y="56656605"/>
          <a:ext cx="1825844" cy="912922"/>
        </a:xfrm>
        <a:prstGeom prst="rect">
          <a:avLst/>
        </a:prstGeom>
      </xdr:spPr>
    </xdr:pic>
    <xdr:clientData/>
  </xdr:twoCellAnchor>
  <xdr:twoCellAnchor>
    <xdr:from>
      <xdr:col>4</xdr:col>
      <xdr:colOff>17445</xdr:colOff>
      <xdr:row>75</xdr:row>
      <xdr:rowOff>14605</xdr:rowOff>
    </xdr:from>
    <xdr:to>
      <xdr:col>4</xdr:col>
      <xdr:colOff>1843289</xdr:colOff>
      <xdr:row>75</xdr:row>
      <xdr:rowOff>927527</xdr:rowOff>
    </xdr:to>
    <xdr:pic>
      <xdr:nvPicPr>
        <xdr:cNvPr id="525" name="Picture 524">
          <a:extLst>
            <a:ext uri="{FF2B5EF4-FFF2-40B4-BE49-F238E27FC236}">
              <a16:creationId xmlns:a16="http://schemas.microsoft.com/office/drawing/2014/main" id="{7C73BBE4-8049-E442-9D05-131B02053E39}"/>
            </a:ext>
          </a:extLst>
        </xdr:cNvPr>
        <xdr:cNvPicPr>
          <a:picLocks noChangeAspect="1"/>
        </xdr:cNvPicPr>
      </xdr:nvPicPr>
      <xdr:blipFill>
        <a:blip xmlns:r="http://schemas.openxmlformats.org/officeDocument/2006/relationships" r:embed="rId175" cstate="print">
          <a:extLst>
            <a:ext uri="{28A0092B-C50C-407E-A947-70E740481C1C}">
              <a14:useLocalDpi xmlns:a14="http://schemas.microsoft.com/office/drawing/2010/main" val="0"/>
            </a:ext>
          </a:extLst>
        </a:blip>
        <a:srcRect/>
        <a:stretch/>
      </xdr:blipFill>
      <xdr:spPr>
        <a:xfrm>
          <a:off x="9834545" y="59158505"/>
          <a:ext cx="1825844" cy="912922"/>
        </a:xfrm>
        <a:prstGeom prst="rect">
          <a:avLst/>
        </a:prstGeom>
      </xdr:spPr>
    </xdr:pic>
    <xdr:clientData/>
  </xdr:twoCellAnchor>
  <xdr:twoCellAnchor>
    <xdr:from>
      <xdr:col>4</xdr:col>
      <xdr:colOff>17445</xdr:colOff>
      <xdr:row>76</xdr:row>
      <xdr:rowOff>14605</xdr:rowOff>
    </xdr:from>
    <xdr:to>
      <xdr:col>4</xdr:col>
      <xdr:colOff>1843289</xdr:colOff>
      <xdr:row>76</xdr:row>
      <xdr:rowOff>927527</xdr:rowOff>
    </xdr:to>
    <xdr:pic>
      <xdr:nvPicPr>
        <xdr:cNvPr id="526" name="Picture 525">
          <a:extLst>
            <a:ext uri="{FF2B5EF4-FFF2-40B4-BE49-F238E27FC236}">
              <a16:creationId xmlns:a16="http://schemas.microsoft.com/office/drawing/2014/main" id="{26A9AB73-469B-C64C-84CD-842A75DB1BD8}"/>
            </a:ext>
          </a:extLst>
        </xdr:cNvPr>
        <xdr:cNvPicPr>
          <a:picLocks noChangeAspect="1"/>
        </xdr:cNvPicPr>
      </xdr:nvPicPr>
      <xdr:blipFill>
        <a:blip xmlns:r="http://schemas.openxmlformats.org/officeDocument/2006/relationships" r:embed="rId176" cstate="print">
          <a:extLst>
            <a:ext uri="{28A0092B-C50C-407E-A947-70E740481C1C}">
              <a14:useLocalDpi xmlns:a14="http://schemas.microsoft.com/office/drawing/2010/main" val="0"/>
            </a:ext>
          </a:extLst>
        </a:blip>
        <a:srcRect/>
        <a:stretch/>
      </xdr:blipFill>
      <xdr:spPr>
        <a:xfrm>
          <a:off x="9834545" y="60098305"/>
          <a:ext cx="1825844" cy="912922"/>
        </a:xfrm>
        <a:prstGeom prst="rect">
          <a:avLst/>
        </a:prstGeom>
      </xdr:spPr>
    </xdr:pic>
    <xdr:clientData/>
  </xdr:twoCellAnchor>
  <xdr:twoCellAnchor>
    <xdr:from>
      <xdr:col>2</xdr:col>
      <xdr:colOff>12402</xdr:colOff>
      <xdr:row>72</xdr:row>
      <xdr:rowOff>14605</xdr:rowOff>
    </xdr:from>
    <xdr:to>
      <xdr:col>2</xdr:col>
      <xdr:colOff>926802</xdr:colOff>
      <xdr:row>72</xdr:row>
      <xdr:rowOff>929005</xdr:rowOff>
    </xdr:to>
    <xdr:pic>
      <xdr:nvPicPr>
        <xdr:cNvPr id="527" name="Picture 526">
          <a:extLst>
            <a:ext uri="{FF2B5EF4-FFF2-40B4-BE49-F238E27FC236}">
              <a16:creationId xmlns:a16="http://schemas.microsoft.com/office/drawing/2014/main" id="{CDF58896-328D-DD4B-AE9F-B7656BB19916}"/>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xdr:blipFill>
      <xdr:spPr>
        <a:xfrm>
          <a:off x="5930602" y="25325705"/>
          <a:ext cx="914400" cy="914400"/>
        </a:xfrm>
        <a:prstGeom prst="rect">
          <a:avLst/>
        </a:prstGeom>
      </xdr:spPr>
    </xdr:pic>
    <xdr:clientData/>
  </xdr:twoCellAnchor>
  <xdr:twoCellAnchor>
    <xdr:from>
      <xdr:col>2</xdr:col>
      <xdr:colOff>12402</xdr:colOff>
      <xdr:row>73</xdr:row>
      <xdr:rowOff>14605</xdr:rowOff>
    </xdr:from>
    <xdr:to>
      <xdr:col>2</xdr:col>
      <xdr:colOff>926802</xdr:colOff>
      <xdr:row>73</xdr:row>
      <xdr:rowOff>929005</xdr:rowOff>
    </xdr:to>
    <xdr:pic>
      <xdr:nvPicPr>
        <xdr:cNvPr id="528" name="Picture 527">
          <a:extLst>
            <a:ext uri="{FF2B5EF4-FFF2-40B4-BE49-F238E27FC236}">
              <a16:creationId xmlns:a16="http://schemas.microsoft.com/office/drawing/2014/main" id="{FE898C0B-6335-9E49-B813-258B3689DCA3}"/>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xdr:blipFill>
      <xdr:spPr>
        <a:xfrm>
          <a:off x="5930602" y="26265505"/>
          <a:ext cx="914400" cy="914400"/>
        </a:xfrm>
        <a:prstGeom prst="rect">
          <a:avLst/>
        </a:prstGeom>
      </xdr:spPr>
    </xdr:pic>
    <xdr:clientData/>
  </xdr:twoCellAnchor>
  <xdr:twoCellAnchor>
    <xdr:from>
      <xdr:col>2</xdr:col>
      <xdr:colOff>12402</xdr:colOff>
      <xdr:row>79</xdr:row>
      <xdr:rowOff>14605</xdr:rowOff>
    </xdr:from>
    <xdr:to>
      <xdr:col>2</xdr:col>
      <xdr:colOff>926802</xdr:colOff>
      <xdr:row>79</xdr:row>
      <xdr:rowOff>929005</xdr:rowOff>
    </xdr:to>
    <xdr:pic>
      <xdr:nvPicPr>
        <xdr:cNvPr id="529" name="Picture 528">
          <a:extLst>
            <a:ext uri="{FF2B5EF4-FFF2-40B4-BE49-F238E27FC236}">
              <a16:creationId xmlns:a16="http://schemas.microsoft.com/office/drawing/2014/main" id="{C3CA681B-8254-CE40-801D-7AEFAC358D57}"/>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xdr:blipFill>
      <xdr:spPr>
        <a:xfrm>
          <a:off x="5930602" y="70436105"/>
          <a:ext cx="914400" cy="914400"/>
        </a:xfrm>
        <a:prstGeom prst="rect">
          <a:avLst/>
        </a:prstGeom>
      </xdr:spPr>
    </xdr:pic>
    <xdr:clientData/>
  </xdr:twoCellAnchor>
  <xdr:twoCellAnchor>
    <xdr:from>
      <xdr:col>2</xdr:col>
      <xdr:colOff>12402</xdr:colOff>
      <xdr:row>80</xdr:row>
      <xdr:rowOff>14605</xdr:rowOff>
    </xdr:from>
    <xdr:to>
      <xdr:col>2</xdr:col>
      <xdr:colOff>926802</xdr:colOff>
      <xdr:row>80</xdr:row>
      <xdr:rowOff>929005</xdr:rowOff>
    </xdr:to>
    <xdr:pic>
      <xdr:nvPicPr>
        <xdr:cNvPr id="530" name="Picture 529">
          <a:extLst>
            <a:ext uri="{FF2B5EF4-FFF2-40B4-BE49-F238E27FC236}">
              <a16:creationId xmlns:a16="http://schemas.microsoft.com/office/drawing/2014/main" id="{A4B2CD99-3D85-1445-8912-DE614BB63E91}"/>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xdr:blipFill>
      <xdr:spPr>
        <a:xfrm>
          <a:off x="5930602" y="71375905"/>
          <a:ext cx="914400" cy="914400"/>
        </a:xfrm>
        <a:prstGeom prst="rect">
          <a:avLst/>
        </a:prstGeom>
      </xdr:spPr>
    </xdr:pic>
    <xdr:clientData/>
  </xdr:twoCellAnchor>
  <xdr:twoCellAnchor>
    <xdr:from>
      <xdr:col>2</xdr:col>
      <xdr:colOff>12402</xdr:colOff>
      <xdr:row>77</xdr:row>
      <xdr:rowOff>14605</xdr:rowOff>
    </xdr:from>
    <xdr:to>
      <xdr:col>2</xdr:col>
      <xdr:colOff>926802</xdr:colOff>
      <xdr:row>77</xdr:row>
      <xdr:rowOff>929005</xdr:rowOff>
    </xdr:to>
    <xdr:pic>
      <xdr:nvPicPr>
        <xdr:cNvPr id="531" name="Picture 530">
          <a:extLst>
            <a:ext uri="{FF2B5EF4-FFF2-40B4-BE49-F238E27FC236}">
              <a16:creationId xmlns:a16="http://schemas.microsoft.com/office/drawing/2014/main" id="{6720D917-A4BA-9844-9F64-E746C6F31B50}"/>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xdr:blipFill>
      <xdr:spPr>
        <a:xfrm>
          <a:off x="5930602" y="68556505"/>
          <a:ext cx="914400" cy="914400"/>
        </a:xfrm>
        <a:prstGeom prst="rect">
          <a:avLst/>
        </a:prstGeom>
      </xdr:spPr>
    </xdr:pic>
    <xdr:clientData/>
  </xdr:twoCellAnchor>
  <xdr:twoCellAnchor>
    <xdr:from>
      <xdr:col>2</xdr:col>
      <xdr:colOff>12402</xdr:colOff>
      <xdr:row>78</xdr:row>
      <xdr:rowOff>14605</xdr:rowOff>
    </xdr:from>
    <xdr:to>
      <xdr:col>2</xdr:col>
      <xdr:colOff>926802</xdr:colOff>
      <xdr:row>78</xdr:row>
      <xdr:rowOff>929005</xdr:rowOff>
    </xdr:to>
    <xdr:pic>
      <xdr:nvPicPr>
        <xdr:cNvPr id="532" name="Picture 531">
          <a:extLst>
            <a:ext uri="{FF2B5EF4-FFF2-40B4-BE49-F238E27FC236}">
              <a16:creationId xmlns:a16="http://schemas.microsoft.com/office/drawing/2014/main" id="{A259FDC8-2391-7E4C-940C-2D223E595CE9}"/>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xdr:blipFill>
      <xdr:spPr>
        <a:xfrm>
          <a:off x="5930602" y="69496305"/>
          <a:ext cx="914400" cy="914400"/>
        </a:xfrm>
        <a:prstGeom prst="rect">
          <a:avLst/>
        </a:prstGeom>
      </xdr:spPr>
    </xdr:pic>
    <xdr:clientData/>
  </xdr:twoCellAnchor>
  <xdr:twoCellAnchor>
    <xdr:from>
      <xdr:col>2</xdr:col>
      <xdr:colOff>12402</xdr:colOff>
      <xdr:row>81</xdr:row>
      <xdr:rowOff>14605</xdr:rowOff>
    </xdr:from>
    <xdr:to>
      <xdr:col>2</xdr:col>
      <xdr:colOff>926802</xdr:colOff>
      <xdr:row>81</xdr:row>
      <xdr:rowOff>929005</xdr:rowOff>
    </xdr:to>
    <xdr:pic>
      <xdr:nvPicPr>
        <xdr:cNvPr id="533" name="Picture 532">
          <a:extLst>
            <a:ext uri="{FF2B5EF4-FFF2-40B4-BE49-F238E27FC236}">
              <a16:creationId xmlns:a16="http://schemas.microsoft.com/office/drawing/2014/main" id="{876656B9-03F0-8444-9A50-98843B62AED2}"/>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xdr:blipFill>
      <xdr:spPr>
        <a:xfrm>
          <a:off x="5930602" y="72315705"/>
          <a:ext cx="914400" cy="914400"/>
        </a:xfrm>
        <a:prstGeom prst="rect">
          <a:avLst/>
        </a:prstGeom>
      </xdr:spPr>
    </xdr:pic>
    <xdr:clientData/>
  </xdr:twoCellAnchor>
  <xdr:twoCellAnchor>
    <xdr:from>
      <xdr:col>4</xdr:col>
      <xdr:colOff>17445</xdr:colOff>
      <xdr:row>72</xdr:row>
      <xdr:rowOff>14605</xdr:rowOff>
    </xdr:from>
    <xdr:to>
      <xdr:col>4</xdr:col>
      <xdr:colOff>1843289</xdr:colOff>
      <xdr:row>72</xdr:row>
      <xdr:rowOff>927527</xdr:rowOff>
    </xdr:to>
    <xdr:pic>
      <xdr:nvPicPr>
        <xdr:cNvPr id="534" name="Picture 533">
          <a:extLst>
            <a:ext uri="{FF2B5EF4-FFF2-40B4-BE49-F238E27FC236}">
              <a16:creationId xmlns:a16="http://schemas.microsoft.com/office/drawing/2014/main" id="{9770A40F-7279-1145-90CF-9458D0C609C8}"/>
            </a:ext>
          </a:extLst>
        </xdr:cNvPr>
        <xdr:cNvPicPr>
          <a:picLocks noChangeAspect="1"/>
        </xdr:cNvPicPr>
      </xdr:nvPicPr>
      <xdr:blipFill>
        <a:blip xmlns:r="http://schemas.openxmlformats.org/officeDocument/2006/relationships" r:embed="rId184" cstate="print">
          <a:extLst>
            <a:ext uri="{28A0092B-C50C-407E-A947-70E740481C1C}">
              <a14:useLocalDpi xmlns:a14="http://schemas.microsoft.com/office/drawing/2010/main" val="0"/>
            </a:ext>
          </a:extLst>
        </a:blip>
        <a:srcRect/>
        <a:stretch/>
      </xdr:blipFill>
      <xdr:spPr>
        <a:xfrm>
          <a:off x="9834545" y="56339105"/>
          <a:ext cx="1825844" cy="912922"/>
        </a:xfrm>
        <a:prstGeom prst="rect">
          <a:avLst/>
        </a:prstGeom>
      </xdr:spPr>
    </xdr:pic>
    <xdr:clientData/>
  </xdr:twoCellAnchor>
  <xdr:twoCellAnchor>
    <xdr:from>
      <xdr:col>4</xdr:col>
      <xdr:colOff>17445</xdr:colOff>
      <xdr:row>73</xdr:row>
      <xdr:rowOff>14605</xdr:rowOff>
    </xdr:from>
    <xdr:to>
      <xdr:col>4</xdr:col>
      <xdr:colOff>1843289</xdr:colOff>
      <xdr:row>73</xdr:row>
      <xdr:rowOff>927527</xdr:rowOff>
    </xdr:to>
    <xdr:pic>
      <xdr:nvPicPr>
        <xdr:cNvPr id="535" name="Picture 534">
          <a:extLst>
            <a:ext uri="{FF2B5EF4-FFF2-40B4-BE49-F238E27FC236}">
              <a16:creationId xmlns:a16="http://schemas.microsoft.com/office/drawing/2014/main" id="{49E4CE2C-DACB-A54F-A3F0-EC2D09923170}"/>
            </a:ext>
          </a:extLst>
        </xdr:cNvPr>
        <xdr:cNvPicPr>
          <a:picLocks noChangeAspect="1"/>
        </xdr:cNvPicPr>
      </xdr:nvPicPr>
      <xdr:blipFill>
        <a:blip xmlns:r="http://schemas.openxmlformats.org/officeDocument/2006/relationships" r:embed="rId185" cstate="print">
          <a:extLst>
            <a:ext uri="{28A0092B-C50C-407E-A947-70E740481C1C}">
              <a14:useLocalDpi xmlns:a14="http://schemas.microsoft.com/office/drawing/2010/main" val="0"/>
            </a:ext>
          </a:extLst>
        </a:blip>
        <a:srcRect/>
        <a:stretch/>
      </xdr:blipFill>
      <xdr:spPr>
        <a:xfrm>
          <a:off x="9834545" y="57278905"/>
          <a:ext cx="1825844" cy="912922"/>
        </a:xfrm>
        <a:prstGeom prst="rect">
          <a:avLst/>
        </a:prstGeom>
      </xdr:spPr>
    </xdr:pic>
    <xdr:clientData/>
  </xdr:twoCellAnchor>
  <xdr:twoCellAnchor>
    <xdr:from>
      <xdr:col>4</xdr:col>
      <xdr:colOff>17445</xdr:colOff>
      <xdr:row>79</xdr:row>
      <xdr:rowOff>14605</xdr:rowOff>
    </xdr:from>
    <xdr:to>
      <xdr:col>4</xdr:col>
      <xdr:colOff>1843289</xdr:colOff>
      <xdr:row>79</xdr:row>
      <xdr:rowOff>927527</xdr:rowOff>
    </xdr:to>
    <xdr:pic>
      <xdr:nvPicPr>
        <xdr:cNvPr id="536" name="Picture 535">
          <a:extLst>
            <a:ext uri="{FF2B5EF4-FFF2-40B4-BE49-F238E27FC236}">
              <a16:creationId xmlns:a16="http://schemas.microsoft.com/office/drawing/2014/main" id="{D4A753D1-CE42-3F46-8DBB-AEF80C943DC7}"/>
            </a:ext>
          </a:extLst>
        </xdr:cNvPr>
        <xdr:cNvPicPr>
          <a:picLocks noChangeAspect="1"/>
        </xdr:cNvPicPr>
      </xdr:nvPicPr>
      <xdr:blipFill>
        <a:blip xmlns:r="http://schemas.openxmlformats.org/officeDocument/2006/relationships" r:embed="rId186" cstate="print">
          <a:extLst>
            <a:ext uri="{28A0092B-C50C-407E-A947-70E740481C1C}">
              <a14:useLocalDpi xmlns:a14="http://schemas.microsoft.com/office/drawing/2010/main" val="0"/>
            </a:ext>
          </a:extLst>
        </a:blip>
        <a:srcRect/>
        <a:stretch/>
      </xdr:blipFill>
      <xdr:spPr>
        <a:xfrm>
          <a:off x="9834545" y="62917705"/>
          <a:ext cx="1825844" cy="912922"/>
        </a:xfrm>
        <a:prstGeom prst="rect">
          <a:avLst/>
        </a:prstGeom>
      </xdr:spPr>
    </xdr:pic>
    <xdr:clientData/>
  </xdr:twoCellAnchor>
  <xdr:twoCellAnchor>
    <xdr:from>
      <xdr:col>4</xdr:col>
      <xdr:colOff>17445</xdr:colOff>
      <xdr:row>80</xdr:row>
      <xdr:rowOff>14605</xdr:rowOff>
    </xdr:from>
    <xdr:to>
      <xdr:col>4</xdr:col>
      <xdr:colOff>1843289</xdr:colOff>
      <xdr:row>80</xdr:row>
      <xdr:rowOff>927527</xdr:rowOff>
    </xdr:to>
    <xdr:pic>
      <xdr:nvPicPr>
        <xdr:cNvPr id="537" name="Picture 536">
          <a:extLst>
            <a:ext uri="{FF2B5EF4-FFF2-40B4-BE49-F238E27FC236}">
              <a16:creationId xmlns:a16="http://schemas.microsoft.com/office/drawing/2014/main" id="{F9F9BD20-FAD8-434E-B69C-2B1CF0124119}"/>
            </a:ext>
          </a:extLst>
        </xdr:cNvPr>
        <xdr:cNvPicPr>
          <a:picLocks noChangeAspect="1"/>
        </xdr:cNvPicPr>
      </xdr:nvPicPr>
      <xdr:blipFill>
        <a:blip xmlns:r="http://schemas.openxmlformats.org/officeDocument/2006/relationships" r:embed="rId187" cstate="print">
          <a:extLst>
            <a:ext uri="{28A0092B-C50C-407E-A947-70E740481C1C}">
              <a14:useLocalDpi xmlns:a14="http://schemas.microsoft.com/office/drawing/2010/main" val="0"/>
            </a:ext>
          </a:extLst>
        </a:blip>
        <a:srcRect/>
        <a:stretch/>
      </xdr:blipFill>
      <xdr:spPr>
        <a:xfrm>
          <a:off x="9834545" y="63857505"/>
          <a:ext cx="1825844" cy="912922"/>
        </a:xfrm>
        <a:prstGeom prst="rect">
          <a:avLst/>
        </a:prstGeom>
      </xdr:spPr>
    </xdr:pic>
    <xdr:clientData/>
  </xdr:twoCellAnchor>
  <xdr:twoCellAnchor>
    <xdr:from>
      <xdr:col>4</xdr:col>
      <xdr:colOff>17445</xdr:colOff>
      <xdr:row>77</xdr:row>
      <xdr:rowOff>14605</xdr:rowOff>
    </xdr:from>
    <xdr:to>
      <xdr:col>4</xdr:col>
      <xdr:colOff>1843289</xdr:colOff>
      <xdr:row>77</xdr:row>
      <xdr:rowOff>927527</xdr:rowOff>
    </xdr:to>
    <xdr:pic>
      <xdr:nvPicPr>
        <xdr:cNvPr id="538" name="Picture 537">
          <a:extLst>
            <a:ext uri="{FF2B5EF4-FFF2-40B4-BE49-F238E27FC236}">
              <a16:creationId xmlns:a16="http://schemas.microsoft.com/office/drawing/2014/main" id="{C615B89B-4BC6-CE43-B2A9-7FE5AC5D64D1}"/>
            </a:ext>
          </a:extLst>
        </xdr:cNvPr>
        <xdr:cNvPicPr>
          <a:picLocks noChangeAspect="1"/>
        </xdr:cNvPicPr>
      </xdr:nvPicPr>
      <xdr:blipFill>
        <a:blip xmlns:r="http://schemas.openxmlformats.org/officeDocument/2006/relationships" r:embed="rId188" cstate="print">
          <a:extLst>
            <a:ext uri="{28A0092B-C50C-407E-A947-70E740481C1C}">
              <a14:useLocalDpi xmlns:a14="http://schemas.microsoft.com/office/drawing/2010/main" val="0"/>
            </a:ext>
          </a:extLst>
        </a:blip>
        <a:srcRect/>
        <a:stretch/>
      </xdr:blipFill>
      <xdr:spPr>
        <a:xfrm>
          <a:off x="9834545" y="61038105"/>
          <a:ext cx="1825844" cy="912922"/>
        </a:xfrm>
        <a:prstGeom prst="rect">
          <a:avLst/>
        </a:prstGeom>
      </xdr:spPr>
    </xdr:pic>
    <xdr:clientData/>
  </xdr:twoCellAnchor>
  <xdr:twoCellAnchor>
    <xdr:from>
      <xdr:col>4</xdr:col>
      <xdr:colOff>17445</xdr:colOff>
      <xdr:row>78</xdr:row>
      <xdr:rowOff>14605</xdr:rowOff>
    </xdr:from>
    <xdr:to>
      <xdr:col>4</xdr:col>
      <xdr:colOff>1843289</xdr:colOff>
      <xdr:row>78</xdr:row>
      <xdr:rowOff>927527</xdr:rowOff>
    </xdr:to>
    <xdr:pic>
      <xdr:nvPicPr>
        <xdr:cNvPr id="539" name="Picture 538">
          <a:extLst>
            <a:ext uri="{FF2B5EF4-FFF2-40B4-BE49-F238E27FC236}">
              <a16:creationId xmlns:a16="http://schemas.microsoft.com/office/drawing/2014/main" id="{EEDAFCE5-E249-3844-84AC-D82A7B05A75C}"/>
            </a:ext>
          </a:extLst>
        </xdr:cNvPr>
        <xdr:cNvPicPr>
          <a:picLocks noChangeAspect="1"/>
        </xdr:cNvPicPr>
      </xdr:nvPicPr>
      <xdr:blipFill>
        <a:blip xmlns:r="http://schemas.openxmlformats.org/officeDocument/2006/relationships" r:embed="rId189" cstate="print">
          <a:extLst>
            <a:ext uri="{28A0092B-C50C-407E-A947-70E740481C1C}">
              <a14:useLocalDpi xmlns:a14="http://schemas.microsoft.com/office/drawing/2010/main" val="0"/>
            </a:ext>
          </a:extLst>
        </a:blip>
        <a:srcRect/>
        <a:stretch/>
      </xdr:blipFill>
      <xdr:spPr>
        <a:xfrm>
          <a:off x="9834545" y="61977905"/>
          <a:ext cx="1825844" cy="912922"/>
        </a:xfrm>
        <a:prstGeom prst="rect">
          <a:avLst/>
        </a:prstGeom>
      </xdr:spPr>
    </xdr:pic>
    <xdr:clientData/>
  </xdr:twoCellAnchor>
  <xdr:twoCellAnchor>
    <xdr:from>
      <xdr:col>4</xdr:col>
      <xdr:colOff>17445</xdr:colOff>
      <xdr:row>81</xdr:row>
      <xdr:rowOff>14605</xdr:rowOff>
    </xdr:from>
    <xdr:to>
      <xdr:col>4</xdr:col>
      <xdr:colOff>1843289</xdr:colOff>
      <xdr:row>81</xdr:row>
      <xdr:rowOff>927527</xdr:rowOff>
    </xdr:to>
    <xdr:pic>
      <xdr:nvPicPr>
        <xdr:cNvPr id="540" name="Picture 539">
          <a:extLst>
            <a:ext uri="{FF2B5EF4-FFF2-40B4-BE49-F238E27FC236}">
              <a16:creationId xmlns:a16="http://schemas.microsoft.com/office/drawing/2014/main" id="{F41F220A-5B78-FD43-9D4B-F66D2B98E413}"/>
            </a:ext>
          </a:extLst>
        </xdr:cNvPr>
        <xdr:cNvPicPr>
          <a:picLocks noChangeAspect="1"/>
        </xdr:cNvPicPr>
      </xdr:nvPicPr>
      <xdr:blipFill>
        <a:blip xmlns:r="http://schemas.openxmlformats.org/officeDocument/2006/relationships" r:embed="rId190" cstate="print">
          <a:extLst>
            <a:ext uri="{28A0092B-C50C-407E-A947-70E740481C1C}">
              <a14:useLocalDpi xmlns:a14="http://schemas.microsoft.com/office/drawing/2010/main" val="0"/>
            </a:ext>
          </a:extLst>
        </a:blip>
        <a:srcRect/>
        <a:stretch/>
      </xdr:blipFill>
      <xdr:spPr>
        <a:xfrm>
          <a:off x="9834545" y="64797305"/>
          <a:ext cx="1825844" cy="912922"/>
        </a:xfrm>
        <a:prstGeom prst="rect">
          <a:avLst/>
        </a:prstGeom>
      </xdr:spPr>
    </xdr:pic>
    <xdr:clientData/>
  </xdr:twoCellAnchor>
  <xdr:twoCellAnchor>
    <xdr:from>
      <xdr:col>2</xdr:col>
      <xdr:colOff>12402</xdr:colOff>
      <xdr:row>86</xdr:row>
      <xdr:rowOff>14605</xdr:rowOff>
    </xdr:from>
    <xdr:to>
      <xdr:col>2</xdr:col>
      <xdr:colOff>926802</xdr:colOff>
      <xdr:row>86</xdr:row>
      <xdr:rowOff>929005</xdr:rowOff>
    </xdr:to>
    <xdr:pic>
      <xdr:nvPicPr>
        <xdr:cNvPr id="544" name="Picture 543">
          <a:extLst>
            <a:ext uri="{FF2B5EF4-FFF2-40B4-BE49-F238E27FC236}">
              <a16:creationId xmlns:a16="http://schemas.microsoft.com/office/drawing/2014/main" id="{3BE975AA-B1C1-AC48-A00B-703F1FB8B6FA}"/>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xdr:blipFill>
      <xdr:spPr>
        <a:xfrm>
          <a:off x="5930602" y="33783905"/>
          <a:ext cx="914400" cy="914400"/>
        </a:xfrm>
        <a:prstGeom prst="rect">
          <a:avLst/>
        </a:prstGeom>
      </xdr:spPr>
    </xdr:pic>
    <xdr:clientData/>
  </xdr:twoCellAnchor>
  <xdr:twoCellAnchor>
    <xdr:from>
      <xdr:col>2</xdr:col>
      <xdr:colOff>12402</xdr:colOff>
      <xdr:row>87</xdr:row>
      <xdr:rowOff>14605</xdr:rowOff>
    </xdr:from>
    <xdr:to>
      <xdr:col>2</xdr:col>
      <xdr:colOff>926802</xdr:colOff>
      <xdr:row>87</xdr:row>
      <xdr:rowOff>929005</xdr:rowOff>
    </xdr:to>
    <xdr:pic>
      <xdr:nvPicPr>
        <xdr:cNvPr id="545" name="Picture 544">
          <a:extLst>
            <a:ext uri="{FF2B5EF4-FFF2-40B4-BE49-F238E27FC236}">
              <a16:creationId xmlns:a16="http://schemas.microsoft.com/office/drawing/2014/main" id="{6A65B878-F619-E848-89F9-0C516B779B1F}"/>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xdr:blipFill>
      <xdr:spPr>
        <a:xfrm>
          <a:off x="5930602" y="34723705"/>
          <a:ext cx="914400" cy="914400"/>
        </a:xfrm>
        <a:prstGeom prst="rect">
          <a:avLst/>
        </a:prstGeom>
      </xdr:spPr>
    </xdr:pic>
    <xdr:clientData/>
  </xdr:twoCellAnchor>
  <xdr:twoCellAnchor>
    <xdr:from>
      <xdr:col>2</xdr:col>
      <xdr:colOff>12402</xdr:colOff>
      <xdr:row>84</xdr:row>
      <xdr:rowOff>14605</xdr:rowOff>
    </xdr:from>
    <xdr:to>
      <xdr:col>2</xdr:col>
      <xdr:colOff>926802</xdr:colOff>
      <xdr:row>84</xdr:row>
      <xdr:rowOff>929005</xdr:rowOff>
    </xdr:to>
    <xdr:pic>
      <xdr:nvPicPr>
        <xdr:cNvPr id="546" name="Picture 545">
          <a:extLst>
            <a:ext uri="{FF2B5EF4-FFF2-40B4-BE49-F238E27FC236}">
              <a16:creationId xmlns:a16="http://schemas.microsoft.com/office/drawing/2014/main" id="{CD9C71AD-5AB7-7441-948F-0E7BEC02C783}"/>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xdr:blipFill>
      <xdr:spPr>
        <a:xfrm>
          <a:off x="5930602" y="31904305"/>
          <a:ext cx="914400" cy="914400"/>
        </a:xfrm>
        <a:prstGeom prst="rect">
          <a:avLst/>
        </a:prstGeom>
      </xdr:spPr>
    </xdr:pic>
    <xdr:clientData/>
  </xdr:twoCellAnchor>
  <xdr:twoCellAnchor>
    <xdr:from>
      <xdr:col>2</xdr:col>
      <xdr:colOff>12402</xdr:colOff>
      <xdr:row>85</xdr:row>
      <xdr:rowOff>14605</xdr:rowOff>
    </xdr:from>
    <xdr:to>
      <xdr:col>2</xdr:col>
      <xdr:colOff>926802</xdr:colOff>
      <xdr:row>85</xdr:row>
      <xdr:rowOff>929005</xdr:rowOff>
    </xdr:to>
    <xdr:pic>
      <xdr:nvPicPr>
        <xdr:cNvPr id="547" name="Picture 546">
          <a:extLst>
            <a:ext uri="{FF2B5EF4-FFF2-40B4-BE49-F238E27FC236}">
              <a16:creationId xmlns:a16="http://schemas.microsoft.com/office/drawing/2014/main" id="{DC950CF6-9F3F-2648-BC62-DDFAAA0A9175}"/>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xdr:blipFill>
      <xdr:spPr>
        <a:xfrm>
          <a:off x="5930602" y="32844105"/>
          <a:ext cx="914400" cy="914400"/>
        </a:xfrm>
        <a:prstGeom prst="rect">
          <a:avLst/>
        </a:prstGeom>
      </xdr:spPr>
    </xdr:pic>
    <xdr:clientData/>
  </xdr:twoCellAnchor>
  <xdr:twoCellAnchor>
    <xdr:from>
      <xdr:col>2</xdr:col>
      <xdr:colOff>12402</xdr:colOff>
      <xdr:row>89</xdr:row>
      <xdr:rowOff>14605</xdr:rowOff>
    </xdr:from>
    <xdr:to>
      <xdr:col>2</xdr:col>
      <xdr:colOff>926802</xdr:colOff>
      <xdr:row>89</xdr:row>
      <xdr:rowOff>929005</xdr:rowOff>
    </xdr:to>
    <xdr:pic>
      <xdr:nvPicPr>
        <xdr:cNvPr id="548" name="Picture 547">
          <a:extLst>
            <a:ext uri="{FF2B5EF4-FFF2-40B4-BE49-F238E27FC236}">
              <a16:creationId xmlns:a16="http://schemas.microsoft.com/office/drawing/2014/main" id="{2862670E-7BCB-C44C-8E3F-FA3B5D26FBA4}"/>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xdr:blipFill>
      <xdr:spPr>
        <a:xfrm>
          <a:off x="5930602" y="36603305"/>
          <a:ext cx="914400" cy="914400"/>
        </a:xfrm>
        <a:prstGeom prst="rect">
          <a:avLst/>
        </a:prstGeom>
      </xdr:spPr>
    </xdr:pic>
    <xdr:clientData/>
  </xdr:twoCellAnchor>
  <xdr:twoCellAnchor>
    <xdr:from>
      <xdr:col>2</xdr:col>
      <xdr:colOff>12402</xdr:colOff>
      <xdr:row>88</xdr:row>
      <xdr:rowOff>14605</xdr:rowOff>
    </xdr:from>
    <xdr:to>
      <xdr:col>2</xdr:col>
      <xdr:colOff>926802</xdr:colOff>
      <xdr:row>88</xdr:row>
      <xdr:rowOff>929005</xdr:rowOff>
    </xdr:to>
    <xdr:pic>
      <xdr:nvPicPr>
        <xdr:cNvPr id="549" name="Picture 548">
          <a:extLst>
            <a:ext uri="{FF2B5EF4-FFF2-40B4-BE49-F238E27FC236}">
              <a16:creationId xmlns:a16="http://schemas.microsoft.com/office/drawing/2014/main" id="{3BC401B3-3094-B348-A12A-7D91FB2C8443}"/>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xdr:blipFill>
      <xdr:spPr>
        <a:xfrm>
          <a:off x="5930602" y="35663505"/>
          <a:ext cx="914400" cy="914400"/>
        </a:xfrm>
        <a:prstGeom prst="rect">
          <a:avLst/>
        </a:prstGeom>
      </xdr:spPr>
    </xdr:pic>
    <xdr:clientData/>
  </xdr:twoCellAnchor>
  <xdr:twoCellAnchor>
    <xdr:from>
      <xdr:col>4</xdr:col>
      <xdr:colOff>17445</xdr:colOff>
      <xdr:row>86</xdr:row>
      <xdr:rowOff>14605</xdr:rowOff>
    </xdr:from>
    <xdr:to>
      <xdr:col>4</xdr:col>
      <xdr:colOff>1843289</xdr:colOff>
      <xdr:row>86</xdr:row>
      <xdr:rowOff>927527</xdr:rowOff>
    </xdr:to>
    <xdr:pic>
      <xdr:nvPicPr>
        <xdr:cNvPr id="553" name="Picture 552">
          <a:extLst>
            <a:ext uri="{FF2B5EF4-FFF2-40B4-BE49-F238E27FC236}">
              <a16:creationId xmlns:a16="http://schemas.microsoft.com/office/drawing/2014/main" id="{4C10BE49-FDCE-0741-BEF1-06ABC666DBF7}"/>
            </a:ext>
          </a:extLst>
        </xdr:cNvPr>
        <xdr:cNvPicPr>
          <a:picLocks noChangeAspect="1"/>
        </xdr:cNvPicPr>
      </xdr:nvPicPr>
      <xdr:blipFill>
        <a:blip xmlns:r="http://schemas.openxmlformats.org/officeDocument/2006/relationships" r:embed="rId197" cstate="print">
          <a:extLst>
            <a:ext uri="{28A0092B-C50C-407E-A947-70E740481C1C}">
              <a14:useLocalDpi xmlns:a14="http://schemas.microsoft.com/office/drawing/2010/main" val="0"/>
            </a:ext>
          </a:extLst>
        </a:blip>
        <a:srcRect/>
        <a:stretch/>
      </xdr:blipFill>
      <xdr:spPr>
        <a:xfrm>
          <a:off x="9834545" y="69496305"/>
          <a:ext cx="1825844" cy="912922"/>
        </a:xfrm>
        <a:prstGeom prst="rect">
          <a:avLst/>
        </a:prstGeom>
      </xdr:spPr>
    </xdr:pic>
    <xdr:clientData/>
  </xdr:twoCellAnchor>
  <xdr:twoCellAnchor>
    <xdr:from>
      <xdr:col>4</xdr:col>
      <xdr:colOff>17445</xdr:colOff>
      <xdr:row>87</xdr:row>
      <xdr:rowOff>14605</xdr:rowOff>
    </xdr:from>
    <xdr:to>
      <xdr:col>4</xdr:col>
      <xdr:colOff>1843289</xdr:colOff>
      <xdr:row>87</xdr:row>
      <xdr:rowOff>927527</xdr:rowOff>
    </xdr:to>
    <xdr:pic>
      <xdr:nvPicPr>
        <xdr:cNvPr id="554" name="Picture 553">
          <a:extLst>
            <a:ext uri="{FF2B5EF4-FFF2-40B4-BE49-F238E27FC236}">
              <a16:creationId xmlns:a16="http://schemas.microsoft.com/office/drawing/2014/main" id="{E8E11F17-093F-3C41-A1AB-3065CE1E0953}"/>
            </a:ext>
          </a:extLst>
        </xdr:cNvPr>
        <xdr:cNvPicPr>
          <a:picLocks noChangeAspect="1"/>
        </xdr:cNvPicPr>
      </xdr:nvPicPr>
      <xdr:blipFill>
        <a:blip xmlns:r="http://schemas.openxmlformats.org/officeDocument/2006/relationships" r:embed="rId198" cstate="print">
          <a:extLst>
            <a:ext uri="{28A0092B-C50C-407E-A947-70E740481C1C}">
              <a14:useLocalDpi xmlns:a14="http://schemas.microsoft.com/office/drawing/2010/main" val="0"/>
            </a:ext>
          </a:extLst>
        </a:blip>
        <a:srcRect/>
        <a:stretch/>
      </xdr:blipFill>
      <xdr:spPr>
        <a:xfrm>
          <a:off x="9834545" y="70436105"/>
          <a:ext cx="1825844" cy="912922"/>
        </a:xfrm>
        <a:prstGeom prst="rect">
          <a:avLst/>
        </a:prstGeom>
      </xdr:spPr>
    </xdr:pic>
    <xdr:clientData/>
  </xdr:twoCellAnchor>
  <xdr:twoCellAnchor>
    <xdr:from>
      <xdr:col>4</xdr:col>
      <xdr:colOff>17445</xdr:colOff>
      <xdr:row>84</xdr:row>
      <xdr:rowOff>14605</xdr:rowOff>
    </xdr:from>
    <xdr:to>
      <xdr:col>4</xdr:col>
      <xdr:colOff>1843289</xdr:colOff>
      <xdr:row>84</xdr:row>
      <xdr:rowOff>927527</xdr:rowOff>
    </xdr:to>
    <xdr:pic>
      <xdr:nvPicPr>
        <xdr:cNvPr id="555" name="Picture 554">
          <a:extLst>
            <a:ext uri="{FF2B5EF4-FFF2-40B4-BE49-F238E27FC236}">
              <a16:creationId xmlns:a16="http://schemas.microsoft.com/office/drawing/2014/main" id="{DE34C6A3-C0D1-B543-A7D8-D6D528C4C7E0}"/>
            </a:ext>
          </a:extLst>
        </xdr:cNvPr>
        <xdr:cNvPicPr>
          <a:picLocks noChangeAspect="1"/>
        </xdr:cNvPicPr>
      </xdr:nvPicPr>
      <xdr:blipFill>
        <a:blip xmlns:r="http://schemas.openxmlformats.org/officeDocument/2006/relationships" r:embed="rId199" cstate="print">
          <a:extLst>
            <a:ext uri="{28A0092B-C50C-407E-A947-70E740481C1C}">
              <a14:useLocalDpi xmlns:a14="http://schemas.microsoft.com/office/drawing/2010/main" val="0"/>
            </a:ext>
          </a:extLst>
        </a:blip>
        <a:srcRect/>
        <a:stretch/>
      </xdr:blipFill>
      <xdr:spPr>
        <a:xfrm>
          <a:off x="9834545" y="67616705"/>
          <a:ext cx="1825844" cy="912922"/>
        </a:xfrm>
        <a:prstGeom prst="rect">
          <a:avLst/>
        </a:prstGeom>
      </xdr:spPr>
    </xdr:pic>
    <xdr:clientData/>
  </xdr:twoCellAnchor>
  <xdr:twoCellAnchor>
    <xdr:from>
      <xdr:col>4</xdr:col>
      <xdr:colOff>17445</xdr:colOff>
      <xdr:row>85</xdr:row>
      <xdr:rowOff>14605</xdr:rowOff>
    </xdr:from>
    <xdr:to>
      <xdr:col>4</xdr:col>
      <xdr:colOff>1843289</xdr:colOff>
      <xdr:row>85</xdr:row>
      <xdr:rowOff>927527</xdr:rowOff>
    </xdr:to>
    <xdr:pic>
      <xdr:nvPicPr>
        <xdr:cNvPr id="556" name="Picture 555">
          <a:extLst>
            <a:ext uri="{FF2B5EF4-FFF2-40B4-BE49-F238E27FC236}">
              <a16:creationId xmlns:a16="http://schemas.microsoft.com/office/drawing/2014/main" id="{7E05203F-6FA9-3146-A5D6-DBB9EC858F28}"/>
            </a:ext>
          </a:extLst>
        </xdr:cNvPr>
        <xdr:cNvPicPr>
          <a:picLocks noChangeAspect="1"/>
        </xdr:cNvPicPr>
      </xdr:nvPicPr>
      <xdr:blipFill>
        <a:blip xmlns:r="http://schemas.openxmlformats.org/officeDocument/2006/relationships" r:embed="rId200" cstate="print">
          <a:extLst>
            <a:ext uri="{28A0092B-C50C-407E-A947-70E740481C1C}">
              <a14:useLocalDpi xmlns:a14="http://schemas.microsoft.com/office/drawing/2010/main" val="0"/>
            </a:ext>
          </a:extLst>
        </a:blip>
        <a:srcRect/>
        <a:stretch/>
      </xdr:blipFill>
      <xdr:spPr>
        <a:xfrm>
          <a:off x="9834545" y="68556505"/>
          <a:ext cx="1825844" cy="912922"/>
        </a:xfrm>
        <a:prstGeom prst="rect">
          <a:avLst/>
        </a:prstGeom>
      </xdr:spPr>
    </xdr:pic>
    <xdr:clientData/>
  </xdr:twoCellAnchor>
  <xdr:twoCellAnchor>
    <xdr:from>
      <xdr:col>4</xdr:col>
      <xdr:colOff>17445</xdr:colOff>
      <xdr:row>89</xdr:row>
      <xdr:rowOff>14605</xdr:rowOff>
    </xdr:from>
    <xdr:to>
      <xdr:col>4</xdr:col>
      <xdr:colOff>1843289</xdr:colOff>
      <xdr:row>89</xdr:row>
      <xdr:rowOff>927527</xdr:rowOff>
    </xdr:to>
    <xdr:pic>
      <xdr:nvPicPr>
        <xdr:cNvPr id="557" name="Picture 556">
          <a:extLst>
            <a:ext uri="{FF2B5EF4-FFF2-40B4-BE49-F238E27FC236}">
              <a16:creationId xmlns:a16="http://schemas.microsoft.com/office/drawing/2014/main" id="{289C6024-29AD-EF47-9EA9-05C155D25D23}"/>
            </a:ext>
          </a:extLst>
        </xdr:cNvPr>
        <xdr:cNvPicPr>
          <a:picLocks noChangeAspect="1"/>
        </xdr:cNvPicPr>
      </xdr:nvPicPr>
      <xdr:blipFill>
        <a:blip xmlns:r="http://schemas.openxmlformats.org/officeDocument/2006/relationships" r:embed="rId201" cstate="print">
          <a:extLst>
            <a:ext uri="{28A0092B-C50C-407E-A947-70E740481C1C}">
              <a14:useLocalDpi xmlns:a14="http://schemas.microsoft.com/office/drawing/2010/main" val="0"/>
            </a:ext>
          </a:extLst>
        </a:blip>
        <a:srcRect/>
        <a:stretch/>
      </xdr:blipFill>
      <xdr:spPr>
        <a:xfrm>
          <a:off x="9834545" y="72315705"/>
          <a:ext cx="1825844" cy="912922"/>
        </a:xfrm>
        <a:prstGeom prst="rect">
          <a:avLst/>
        </a:prstGeom>
      </xdr:spPr>
    </xdr:pic>
    <xdr:clientData/>
  </xdr:twoCellAnchor>
  <xdr:twoCellAnchor>
    <xdr:from>
      <xdr:col>4</xdr:col>
      <xdr:colOff>17445</xdr:colOff>
      <xdr:row>88</xdr:row>
      <xdr:rowOff>14605</xdr:rowOff>
    </xdr:from>
    <xdr:to>
      <xdr:col>4</xdr:col>
      <xdr:colOff>1843289</xdr:colOff>
      <xdr:row>88</xdr:row>
      <xdr:rowOff>927527</xdr:rowOff>
    </xdr:to>
    <xdr:pic>
      <xdr:nvPicPr>
        <xdr:cNvPr id="558" name="Picture 557">
          <a:extLst>
            <a:ext uri="{FF2B5EF4-FFF2-40B4-BE49-F238E27FC236}">
              <a16:creationId xmlns:a16="http://schemas.microsoft.com/office/drawing/2014/main" id="{EF38E79F-3931-034C-87F9-6F2D2BA0B651}"/>
            </a:ext>
          </a:extLst>
        </xdr:cNvPr>
        <xdr:cNvPicPr>
          <a:picLocks noChangeAspect="1"/>
        </xdr:cNvPicPr>
      </xdr:nvPicPr>
      <xdr:blipFill>
        <a:blip xmlns:r="http://schemas.openxmlformats.org/officeDocument/2006/relationships" r:embed="rId202" cstate="print">
          <a:extLst>
            <a:ext uri="{28A0092B-C50C-407E-A947-70E740481C1C}">
              <a14:useLocalDpi xmlns:a14="http://schemas.microsoft.com/office/drawing/2010/main" val="0"/>
            </a:ext>
          </a:extLst>
        </a:blip>
        <a:srcRect/>
        <a:stretch/>
      </xdr:blipFill>
      <xdr:spPr>
        <a:xfrm>
          <a:off x="9834545" y="71375905"/>
          <a:ext cx="1825844" cy="912922"/>
        </a:xfrm>
        <a:prstGeom prst="rect">
          <a:avLst/>
        </a:prstGeom>
      </xdr:spPr>
    </xdr:pic>
    <xdr:clientData/>
  </xdr:twoCellAnchor>
  <xdr:twoCellAnchor>
    <xdr:from>
      <xdr:col>2</xdr:col>
      <xdr:colOff>12402</xdr:colOff>
      <xdr:row>90</xdr:row>
      <xdr:rowOff>14605</xdr:rowOff>
    </xdr:from>
    <xdr:to>
      <xdr:col>2</xdr:col>
      <xdr:colOff>926802</xdr:colOff>
      <xdr:row>90</xdr:row>
      <xdr:rowOff>929005</xdr:rowOff>
    </xdr:to>
    <xdr:pic>
      <xdr:nvPicPr>
        <xdr:cNvPr id="560" name="Picture 559">
          <a:extLst>
            <a:ext uri="{FF2B5EF4-FFF2-40B4-BE49-F238E27FC236}">
              <a16:creationId xmlns:a16="http://schemas.microsoft.com/office/drawing/2014/main" id="{FC534E21-FF68-A94F-ADC4-2B6BCE0FED15}"/>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xdr:blipFill>
      <xdr:spPr>
        <a:xfrm>
          <a:off x="5930602" y="37543105"/>
          <a:ext cx="914400" cy="914400"/>
        </a:xfrm>
        <a:prstGeom prst="rect">
          <a:avLst/>
        </a:prstGeom>
      </xdr:spPr>
    </xdr:pic>
    <xdr:clientData/>
  </xdr:twoCellAnchor>
  <xdr:twoCellAnchor>
    <xdr:from>
      <xdr:col>2</xdr:col>
      <xdr:colOff>12402</xdr:colOff>
      <xdr:row>92</xdr:row>
      <xdr:rowOff>14605</xdr:rowOff>
    </xdr:from>
    <xdr:to>
      <xdr:col>2</xdr:col>
      <xdr:colOff>926802</xdr:colOff>
      <xdr:row>92</xdr:row>
      <xdr:rowOff>929005</xdr:rowOff>
    </xdr:to>
    <xdr:pic>
      <xdr:nvPicPr>
        <xdr:cNvPr id="562" name="Picture 561">
          <a:extLst>
            <a:ext uri="{FF2B5EF4-FFF2-40B4-BE49-F238E27FC236}">
              <a16:creationId xmlns:a16="http://schemas.microsoft.com/office/drawing/2014/main" id="{D67E8C73-A668-B04C-93FF-A321A1BFD069}"/>
            </a:ext>
          </a:extLst>
        </xdr:cNvPr>
        <xdr:cNvPicPr>
          <a:picLocks noChangeAspect="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xdr:blipFill>
      <xdr:spPr>
        <a:xfrm>
          <a:off x="5930602" y="75135105"/>
          <a:ext cx="914400" cy="914400"/>
        </a:xfrm>
        <a:prstGeom prst="rect">
          <a:avLst/>
        </a:prstGeom>
      </xdr:spPr>
    </xdr:pic>
    <xdr:clientData/>
  </xdr:twoCellAnchor>
  <xdr:twoCellAnchor>
    <xdr:from>
      <xdr:col>2</xdr:col>
      <xdr:colOff>12402</xdr:colOff>
      <xdr:row>93</xdr:row>
      <xdr:rowOff>14605</xdr:rowOff>
    </xdr:from>
    <xdr:to>
      <xdr:col>2</xdr:col>
      <xdr:colOff>926802</xdr:colOff>
      <xdr:row>93</xdr:row>
      <xdr:rowOff>929005</xdr:rowOff>
    </xdr:to>
    <xdr:pic>
      <xdr:nvPicPr>
        <xdr:cNvPr id="563" name="Picture 562">
          <a:extLst>
            <a:ext uri="{FF2B5EF4-FFF2-40B4-BE49-F238E27FC236}">
              <a16:creationId xmlns:a16="http://schemas.microsoft.com/office/drawing/2014/main" id="{C1F66042-653F-9744-B4D1-AC7F91AA580A}"/>
            </a:ext>
          </a:extLst>
        </xdr:cNvPr>
        <xdr:cNvPicPr>
          <a:picLocks noChangeAspect="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xdr:blipFill>
      <xdr:spPr>
        <a:xfrm>
          <a:off x="5930602" y="76074905"/>
          <a:ext cx="914400" cy="914400"/>
        </a:xfrm>
        <a:prstGeom prst="rect">
          <a:avLst/>
        </a:prstGeom>
      </xdr:spPr>
    </xdr:pic>
    <xdr:clientData/>
  </xdr:twoCellAnchor>
  <xdr:twoCellAnchor>
    <xdr:from>
      <xdr:col>2</xdr:col>
      <xdr:colOff>12402</xdr:colOff>
      <xdr:row>94</xdr:row>
      <xdr:rowOff>14605</xdr:rowOff>
    </xdr:from>
    <xdr:to>
      <xdr:col>2</xdr:col>
      <xdr:colOff>926802</xdr:colOff>
      <xdr:row>94</xdr:row>
      <xdr:rowOff>929005</xdr:rowOff>
    </xdr:to>
    <xdr:pic>
      <xdr:nvPicPr>
        <xdr:cNvPr id="564" name="Picture 563">
          <a:extLst>
            <a:ext uri="{FF2B5EF4-FFF2-40B4-BE49-F238E27FC236}">
              <a16:creationId xmlns:a16="http://schemas.microsoft.com/office/drawing/2014/main" id="{DC2CED30-ACD4-014B-AEA1-50B0E16B81E5}"/>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xdr:blipFill>
      <xdr:spPr>
        <a:xfrm>
          <a:off x="5930602" y="77014705"/>
          <a:ext cx="914400" cy="914400"/>
        </a:xfrm>
        <a:prstGeom prst="rect">
          <a:avLst/>
        </a:prstGeom>
      </xdr:spPr>
    </xdr:pic>
    <xdr:clientData/>
  </xdr:twoCellAnchor>
  <xdr:twoCellAnchor>
    <xdr:from>
      <xdr:col>2</xdr:col>
      <xdr:colOff>12402</xdr:colOff>
      <xdr:row>95</xdr:row>
      <xdr:rowOff>14605</xdr:rowOff>
    </xdr:from>
    <xdr:to>
      <xdr:col>2</xdr:col>
      <xdr:colOff>926802</xdr:colOff>
      <xdr:row>95</xdr:row>
      <xdr:rowOff>929005</xdr:rowOff>
    </xdr:to>
    <xdr:pic>
      <xdr:nvPicPr>
        <xdr:cNvPr id="565" name="Picture 564">
          <a:extLst>
            <a:ext uri="{FF2B5EF4-FFF2-40B4-BE49-F238E27FC236}">
              <a16:creationId xmlns:a16="http://schemas.microsoft.com/office/drawing/2014/main" id="{1FA9E902-80AC-BD4E-B97A-3A2959F9F22D}"/>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xdr:blipFill>
      <xdr:spPr>
        <a:xfrm>
          <a:off x="5930602" y="77954505"/>
          <a:ext cx="914400" cy="914400"/>
        </a:xfrm>
        <a:prstGeom prst="rect">
          <a:avLst/>
        </a:prstGeom>
      </xdr:spPr>
    </xdr:pic>
    <xdr:clientData/>
  </xdr:twoCellAnchor>
  <xdr:twoCellAnchor>
    <xdr:from>
      <xdr:col>2</xdr:col>
      <xdr:colOff>12402</xdr:colOff>
      <xdr:row>96</xdr:row>
      <xdr:rowOff>14605</xdr:rowOff>
    </xdr:from>
    <xdr:to>
      <xdr:col>2</xdr:col>
      <xdr:colOff>926802</xdr:colOff>
      <xdr:row>96</xdr:row>
      <xdr:rowOff>929005</xdr:rowOff>
    </xdr:to>
    <xdr:pic>
      <xdr:nvPicPr>
        <xdr:cNvPr id="566" name="Picture 565">
          <a:extLst>
            <a:ext uri="{FF2B5EF4-FFF2-40B4-BE49-F238E27FC236}">
              <a16:creationId xmlns:a16="http://schemas.microsoft.com/office/drawing/2014/main" id="{882BB6FA-4632-A248-9398-676A752F28BA}"/>
            </a:ext>
          </a:extLst>
        </xdr:cNvPr>
        <xdr:cNvPicPr>
          <a:picLocks noChangeAspect="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xdr:blipFill>
      <xdr:spPr>
        <a:xfrm>
          <a:off x="5930602" y="78894305"/>
          <a:ext cx="914400" cy="914400"/>
        </a:xfrm>
        <a:prstGeom prst="rect">
          <a:avLst/>
        </a:prstGeom>
      </xdr:spPr>
    </xdr:pic>
    <xdr:clientData/>
  </xdr:twoCellAnchor>
  <xdr:twoCellAnchor>
    <xdr:from>
      <xdr:col>4</xdr:col>
      <xdr:colOff>17445</xdr:colOff>
      <xdr:row>90</xdr:row>
      <xdr:rowOff>14605</xdr:rowOff>
    </xdr:from>
    <xdr:to>
      <xdr:col>4</xdr:col>
      <xdr:colOff>1843289</xdr:colOff>
      <xdr:row>90</xdr:row>
      <xdr:rowOff>927527</xdr:rowOff>
    </xdr:to>
    <xdr:pic>
      <xdr:nvPicPr>
        <xdr:cNvPr id="568" name="Picture 567">
          <a:extLst>
            <a:ext uri="{FF2B5EF4-FFF2-40B4-BE49-F238E27FC236}">
              <a16:creationId xmlns:a16="http://schemas.microsoft.com/office/drawing/2014/main" id="{A219EF11-EB21-044F-8C48-7BFB56D38D39}"/>
            </a:ext>
          </a:extLst>
        </xdr:cNvPr>
        <xdr:cNvPicPr>
          <a:picLocks noChangeAspect="1"/>
        </xdr:cNvPicPr>
      </xdr:nvPicPr>
      <xdr:blipFill>
        <a:blip xmlns:r="http://schemas.openxmlformats.org/officeDocument/2006/relationships" r:embed="rId209" cstate="print">
          <a:extLst>
            <a:ext uri="{28A0092B-C50C-407E-A947-70E740481C1C}">
              <a14:useLocalDpi xmlns:a14="http://schemas.microsoft.com/office/drawing/2010/main" val="0"/>
            </a:ext>
          </a:extLst>
        </a:blip>
        <a:srcRect/>
        <a:stretch/>
      </xdr:blipFill>
      <xdr:spPr>
        <a:xfrm>
          <a:off x="9834545" y="73255505"/>
          <a:ext cx="1825844" cy="912922"/>
        </a:xfrm>
        <a:prstGeom prst="rect">
          <a:avLst/>
        </a:prstGeom>
      </xdr:spPr>
    </xdr:pic>
    <xdr:clientData/>
  </xdr:twoCellAnchor>
  <xdr:twoCellAnchor>
    <xdr:from>
      <xdr:col>4</xdr:col>
      <xdr:colOff>17445</xdr:colOff>
      <xdr:row>92</xdr:row>
      <xdr:rowOff>14605</xdr:rowOff>
    </xdr:from>
    <xdr:to>
      <xdr:col>4</xdr:col>
      <xdr:colOff>1843289</xdr:colOff>
      <xdr:row>92</xdr:row>
      <xdr:rowOff>927527</xdr:rowOff>
    </xdr:to>
    <xdr:pic>
      <xdr:nvPicPr>
        <xdr:cNvPr id="570" name="Picture 569">
          <a:extLst>
            <a:ext uri="{FF2B5EF4-FFF2-40B4-BE49-F238E27FC236}">
              <a16:creationId xmlns:a16="http://schemas.microsoft.com/office/drawing/2014/main" id="{A6CC39FB-48D4-594F-8561-E72E355AB2F3}"/>
            </a:ext>
          </a:extLst>
        </xdr:cNvPr>
        <xdr:cNvPicPr>
          <a:picLocks noChangeAspect="1"/>
        </xdr:cNvPicPr>
      </xdr:nvPicPr>
      <xdr:blipFill>
        <a:blip xmlns:r="http://schemas.openxmlformats.org/officeDocument/2006/relationships" r:embed="rId210" cstate="print">
          <a:extLst>
            <a:ext uri="{28A0092B-C50C-407E-A947-70E740481C1C}">
              <a14:useLocalDpi xmlns:a14="http://schemas.microsoft.com/office/drawing/2010/main" val="0"/>
            </a:ext>
          </a:extLst>
        </a:blip>
        <a:srcRect/>
        <a:stretch/>
      </xdr:blipFill>
      <xdr:spPr>
        <a:xfrm>
          <a:off x="9834545" y="75135105"/>
          <a:ext cx="1825844" cy="912922"/>
        </a:xfrm>
        <a:prstGeom prst="rect">
          <a:avLst/>
        </a:prstGeom>
      </xdr:spPr>
    </xdr:pic>
    <xdr:clientData/>
  </xdr:twoCellAnchor>
  <xdr:twoCellAnchor>
    <xdr:from>
      <xdr:col>4</xdr:col>
      <xdr:colOff>17445</xdr:colOff>
      <xdr:row>93</xdr:row>
      <xdr:rowOff>14605</xdr:rowOff>
    </xdr:from>
    <xdr:to>
      <xdr:col>4</xdr:col>
      <xdr:colOff>1843289</xdr:colOff>
      <xdr:row>93</xdr:row>
      <xdr:rowOff>927527</xdr:rowOff>
    </xdr:to>
    <xdr:pic>
      <xdr:nvPicPr>
        <xdr:cNvPr id="571" name="Picture 570">
          <a:extLst>
            <a:ext uri="{FF2B5EF4-FFF2-40B4-BE49-F238E27FC236}">
              <a16:creationId xmlns:a16="http://schemas.microsoft.com/office/drawing/2014/main" id="{13D7A60F-4334-C941-8B8D-B00684A93425}"/>
            </a:ext>
          </a:extLst>
        </xdr:cNvPr>
        <xdr:cNvPicPr>
          <a:picLocks noChangeAspect="1"/>
        </xdr:cNvPicPr>
      </xdr:nvPicPr>
      <xdr:blipFill>
        <a:blip xmlns:r="http://schemas.openxmlformats.org/officeDocument/2006/relationships" r:embed="rId211" cstate="print">
          <a:extLst>
            <a:ext uri="{28A0092B-C50C-407E-A947-70E740481C1C}">
              <a14:useLocalDpi xmlns:a14="http://schemas.microsoft.com/office/drawing/2010/main" val="0"/>
            </a:ext>
          </a:extLst>
        </a:blip>
        <a:srcRect/>
        <a:stretch/>
      </xdr:blipFill>
      <xdr:spPr>
        <a:xfrm>
          <a:off x="9834545" y="76074905"/>
          <a:ext cx="1825844" cy="912922"/>
        </a:xfrm>
        <a:prstGeom prst="rect">
          <a:avLst/>
        </a:prstGeom>
      </xdr:spPr>
    </xdr:pic>
    <xdr:clientData/>
  </xdr:twoCellAnchor>
  <xdr:twoCellAnchor>
    <xdr:from>
      <xdr:col>4</xdr:col>
      <xdr:colOff>17445</xdr:colOff>
      <xdr:row>94</xdr:row>
      <xdr:rowOff>14605</xdr:rowOff>
    </xdr:from>
    <xdr:to>
      <xdr:col>4</xdr:col>
      <xdr:colOff>1843289</xdr:colOff>
      <xdr:row>94</xdr:row>
      <xdr:rowOff>927527</xdr:rowOff>
    </xdr:to>
    <xdr:pic>
      <xdr:nvPicPr>
        <xdr:cNvPr id="572" name="Picture 571">
          <a:extLst>
            <a:ext uri="{FF2B5EF4-FFF2-40B4-BE49-F238E27FC236}">
              <a16:creationId xmlns:a16="http://schemas.microsoft.com/office/drawing/2014/main" id="{0AC0BB98-1BDE-2E40-B777-02CCA06A7DC2}"/>
            </a:ext>
          </a:extLst>
        </xdr:cNvPr>
        <xdr:cNvPicPr>
          <a:picLocks noChangeAspect="1"/>
        </xdr:cNvPicPr>
      </xdr:nvPicPr>
      <xdr:blipFill>
        <a:blip xmlns:r="http://schemas.openxmlformats.org/officeDocument/2006/relationships" r:embed="rId212" cstate="print">
          <a:extLst>
            <a:ext uri="{28A0092B-C50C-407E-A947-70E740481C1C}">
              <a14:useLocalDpi xmlns:a14="http://schemas.microsoft.com/office/drawing/2010/main" val="0"/>
            </a:ext>
          </a:extLst>
        </a:blip>
        <a:srcRect/>
        <a:stretch/>
      </xdr:blipFill>
      <xdr:spPr>
        <a:xfrm>
          <a:off x="9834545" y="77014705"/>
          <a:ext cx="1825844" cy="912922"/>
        </a:xfrm>
        <a:prstGeom prst="rect">
          <a:avLst/>
        </a:prstGeom>
      </xdr:spPr>
    </xdr:pic>
    <xdr:clientData/>
  </xdr:twoCellAnchor>
  <xdr:twoCellAnchor>
    <xdr:from>
      <xdr:col>4</xdr:col>
      <xdr:colOff>17445</xdr:colOff>
      <xdr:row>95</xdr:row>
      <xdr:rowOff>14605</xdr:rowOff>
    </xdr:from>
    <xdr:to>
      <xdr:col>4</xdr:col>
      <xdr:colOff>1843289</xdr:colOff>
      <xdr:row>95</xdr:row>
      <xdr:rowOff>927527</xdr:rowOff>
    </xdr:to>
    <xdr:pic>
      <xdr:nvPicPr>
        <xdr:cNvPr id="573" name="Picture 572">
          <a:extLst>
            <a:ext uri="{FF2B5EF4-FFF2-40B4-BE49-F238E27FC236}">
              <a16:creationId xmlns:a16="http://schemas.microsoft.com/office/drawing/2014/main" id="{8B19F97B-5AB6-DF40-BC4F-AD206011F221}"/>
            </a:ext>
          </a:extLst>
        </xdr:cNvPr>
        <xdr:cNvPicPr>
          <a:picLocks noChangeAspect="1"/>
        </xdr:cNvPicPr>
      </xdr:nvPicPr>
      <xdr:blipFill>
        <a:blip xmlns:r="http://schemas.openxmlformats.org/officeDocument/2006/relationships" r:embed="rId213" cstate="print">
          <a:extLst>
            <a:ext uri="{28A0092B-C50C-407E-A947-70E740481C1C}">
              <a14:useLocalDpi xmlns:a14="http://schemas.microsoft.com/office/drawing/2010/main" val="0"/>
            </a:ext>
          </a:extLst>
        </a:blip>
        <a:srcRect/>
        <a:stretch/>
      </xdr:blipFill>
      <xdr:spPr>
        <a:xfrm>
          <a:off x="9834545" y="77954505"/>
          <a:ext cx="1825844" cy="912922"/>
        </a:xfrm>
        <a:prstGeom prst="rect">
          <a:avLst/>
        </a:prstGeom>
      </xdr:spPr>
    </xdr:pic>
    <xdr:clientData/>
  </xdr:twoCellAnchor>
  <xdr:twoCellAnchor>
    <xdr:from>
      <xdr:col>4</xdr:col>
      <xdr:colOff>17445</xdr:colOff>
      <xdr:row>96</xdr:row>
      <xdr:rowOff>14605</xdr:rowOff>
    </xdr:from>
    <xdr:to>
      <xdr:col>4</xdr:col>
      <xdr:colOff>1843289</xdr:colOff>
      <xdr:row>96</xdr:row>
      <xdr:rowOff>927527</xdr:rowOff>
    </xdr:to>
    <xdr:pic>
      <xdr:nvPicPr>
        <xdr:cNvPr id="574" name="Picture 573">
          <a:extLst>
            <a:ext uri="{FF2B5EF4-FFF2-40B4-BE49-F238E27FC236}">
              <a16:creationId xmlns:a16="http://schemas.microsoft.com/office/drawing/2014/main" id="{40F57130-516A-534E-B5E8-8FCC768C5923}"/>
            </a:ext>
          </a:extLst>
        </xdr:cNvPr>
        <xdr:cNvPicPr>
          <a:picLocks noChangeAspect="1"/>
        </xdr:cNvPicPr>
      </xdr:nvPicPr>
      <xdr:blipFill>
        <a:blip xmlns:r="http://schemas.openxmlformats.org/officeDocument/2006/relationships" r:embed="rId214" cstate="print">
          <a:extLst>
            <a:ext uri="{28A0092B-C50C-407E-A947-70E740481C1C}">
              <a14:useLocalDpi xmlns:a14="http://schemas.microsoft.com/office/drawing/2010/main" val="0"/>
            </a:ext>
          </a:extLst>
        </a:blip>
        <a:srcRect/>
        <a:stretch/>
      </xdr:blipFill>
      <xdr:spPr>
        <a:xfrm>
          <a:off x="9834545" y="78894305"/>
          <a:ext cx="1825844" cy="912922"/>
        </a:xfrm>
        <a:prstGeom prst="rect">
          <a:avLst/>
        </a:prstGeom>
      </xdr:spPr>
    </xdr:pic>
    <xdr:clientData/>
  </xdr:twoCellAnchor>
  <xdr:twoCellAnchor>
    <xdr:from>
      <xdr:col>2</xdr:col>
      <xdr:colOff>12402</xdr:colOff>
      <xdr:row>98</xdr:row>
      <xdr:rowOff>14605</xdr:rowOff>
    </xdr:from>
    <xdr:to>
      <xdr:col>2</xdr:col>
      <xdr:colOff>926802</xdr:colOff>
      <xdr:row>98</xdr:row>
      <xdr:rowOff>929005</xdr:rowOff>
    </xdr:to>
    <xdr:pic>
      <xdr:nvPicPr>
        <xdr:cNvPr id="575" name="Picture 574">
          <a:extLst>
            <a:ext uri="{FF2B5EF4-FFF2-40B4-BE49-F238E27FC236}">
              <a16:creationId xmlns:a16="http://schemas.microsoft.com/office/drawing/2014/main" id="{1834572D-B0D3-A841-A92B-B0AE14E2CB37}"/>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xdr:blipFill>
      <xdr:spPr>
        <a:xfrm>
          <a:off x="5930602" y="45061505"/>
          <a:ext cx="914400" cy="914400"/>
        </a:xfrm>
        <a:prstGeom prst="rect">
          <a:avLst/>
        </a:prstGeom>
      </xdr:spPr>
    </xdr:pic>
    <xdr:clientData/>
  </xdr:twoCellAnchor>
  <xdr:twoCellAnchor>
    <xdr:from>
      <xdr:col>2</xdr:col>
      <xdr:colOff>12402</xdr:colOff>
      <xdr:row>99</xdr:row>
      <xdr:rowOff>14605</xdr:rowOff>
    </xdr:from>
    <xdr:to>
      <xdr:col>2</xdr:col>
      <xdr:colOff>926802</xdr:colOff>
      <xdr:row>99</xdr:row>
      <xdr:rowOff>929005</xdr:rowOff>
    </xdr:to>
    <xdr:pic>
      <xdr:nvPicPr>
        <xdr:cNvPr id="576" name="Picture 575">
          <a:extLst>
            <a:ext uri="{FF2B5EF4-FFF2-40B4-BE49-F238E27FC236}">
              <a16:creationId xmlns:a16="http://schemas.microsoft.com/office/drawing/2014/main" id="{7AAF5BD6-15A6-7A4E-8CDA-363660F1A89B}"/>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xdr:blipFill>
      <xdr:spPr>
        <a:xfrm>
          <a:off x="5930602" y="46001305"/>
          <a:ext cx="914400" cy="914400"/>
        </a:xfrm>
        <a:prstGeom prst="rect">
          <a:avLst/>
        </a:prstGeom>
      </xdr:spPr>
    </xdr:pic>
    <xdr:clientData/>
  </xdr:twoCellAnchor>
  <xdr:twoCellAnchor>
    <xdr:from>
      <xdr:col>2</xdr:col>
      <xdr:colOff>12402</xdr:colOff>
      <xdr:row>97</xdr:row>
      <xdr:rowOff>14605</xdr:rowOff>
    </xdr:from>
    <xdr:to>
      <xdr:col>2</xdr:col>
      <xdr:colOff>926802</xdr:colOff>
      <xdr:row>97</xdr:row>
      <xdr:rowOff>929005</xdr:rowOff>
    </xdr:to>
    <xdr:pic>
      <xdr:nvPicPr>
        <xdr:cNvPr id="577" name="Picture 576">
          <a:extLst>
            <a:ext uri="{FF2B5EF4-FFF2-40B4-BE49-F238E27FC236}">
              <a16:creationId xmlns:a16="http://schemas.microsoft.com/office/drawing/2014/main" id="{555C2B0B-EC62-0E4F-8D1C-8C980FD6CCA5}"/>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xdr:blipFill>
      <xdr:spPr>
        <a:xfrm>
          <a:off x="5930602" y="44121705"/>
          <a:ext cx="914400" cy="914400"/>
        </a:xfrm>
        <a:prstGeom prst="rect">
          <a:avLst/>
        </a:prstGeom>
      </xdr:spPr>
    </xdr:pic>
    <xdr:clientData/>
  </xdr:twoCellAnchor>
  <xdr:twoCellAnchor>
    <xdr:from>
      <xdr:col>2</xdr:col>
      <xdr:colOff>12402</xdr:colOff>
      <xdr:row>101</xdr:row>
      <xdr:rowOff>14605</xdr:rowOff>
    </xdr:from>
    <xdr:to>
      <xdr:col>2</xdr:col>
      <xdr:colOff>926802</xdr:colOff>
      <xdr:row>101</xdr:row>
      <xdr:rowOff>929005</xdr:rowOff>
    </xdr:to>
    <xdr:pic>
      <xdr:nvPicPr>
        <xdr:cNvPr id="578" name="Picture 577">
          <a:extLst>
            <a:ext uri="{FF2B5EF4-FFF2-40B4-BE49-F238E27FC236}">
              <a16:creationId xmlns:a16="http://schemas.microsoft.com/office/drawing/2014/main" id="{C096DA46-0279-1246-84B1-D5269E82FCA7}"/>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xdr:blipFill>
      <xdr:spPr>
        <a:xfrm>
          <a:off x="5930602" y="47880905"/>
          <a:ext cx="914400" cy="914400"/>
        </a:xfrm>
        <a:prstGeom prst="rect">
          <a:avLst/>
        </a:prstGeom>
      </xdr:spPr>
    </xdr:pic>
    <xdr:clientData/>
  </xdr:twoCellAnchor>
  <xdr:twoCellAnchor>
    <xdr:from>
      <xdr:col>2</xdr:col>
      <xdr:colOff>12402</xdr:colOff>
      <xdr:row>100</xdr:row>
      <xdr:rowOff>14605</xdr:rowOff>
    </xdr:from>
    <xdr:to>
      <xdr:col>2</xdr:col>
      <xdr:colOff>926802</xdr:colOff>
      <xdr:row>100</xdr:row>
      <xdr:rowOff>929005</xdr:rowOff>
    </xdr:to>
    <xdr:pic>
      <xdr:nvPicPr>
        <xdr:cNvPr id="579" name="Picture 578">
          <a:extLst>
            <a:ext uri="{FF2B5EF4-FFF2-40B4-BE49-F238E27FC236}">
              <a16:creationId xmlns:a16="http://schemas.microsoft.com/office/drawing/2014/main" id="{66BBBD83-BA8B-3A4A-BBAF-528164AA65BE}"/>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xdr:blipFill>
      <xdr:spPr>
        <a:xfrm>
          <a:off x="5930602" y="46941105"/>
          <a:ext cx="914400" cy="914400"/>
        </a:xfrm>
        <a:prstGeom prst="rect">
          <a:avLst/>
        </a:prstGeom>
      </xdr:spPr>
    </xdr:pic>
    <xdr:clientData/>
  </xdr:twoCellAnchor>
  <xdr:twoCellAnchor>
    <xdr:from>
      <xdr:col>4</xdr:col>
      <xdr:colOff>17445</xdr:colOff>
      <xdr:row>98</xdr:row>
      <xdr:rowOff>14605</xdr:rowOff>
    </xdr:from>
    <xdr:to>
      <xdr:col>4</xdr:col>
      <xdr:colOff>1843289</xdr:colOff>
      <xdr:row>98</xdr:row>
      <xdr:rowOff>927527</xdr:rowOff>
    </xdr:to>
    <xdr:pic>
      <xdr:nvPicPr>
        <xdr:cNvPr id="583" name="Picture 582">
          <a:extLst>
            <a:ext uri="{FF2B5EF4-FFF2-40B4-BE49-F238E27FC236}">
              <a16:creationId xmlns:a16="http://schemas.microsoft.com/office/drawing/2014/main" id="{4D9F94DC-3DBD-F240-83D9-223AA58E66D0}"/>
            </a:ext>
          </a:extLst>
        </xdr:cNvPr>
        <xdr:cNvPicPr>
          <a:picLocks noChangeAspect="1"/>
        </xdr:cNvPicPr>
      </xdr:nvPicPr>
      <xdr:blipFill>
        <a:blip xmlns:r="http://schemas.openxmlformats.org/officeDocument/2006/relationships" r:embed="rId220" cstate="print">
          <a:extLst>
            <a:ext uri="{28A0092B-C50C-407E-A947-70E740481C1C}">
              <a14:useLocalDpi xmlns:a14="http://schemas.microsoft.com/office/drawing/2010/main" val="0"/>
            </a:ext>
          </a:extLst>
        </a:blip>
        <a:srcRect/>
        <a:stretch/>
      </xdr:blipFill>
      <xdr:spPr>
        <a:xfrm>
          <a:off x="9834545" y="80773905"/>
          <a:ext cx="1825844" cy="912922"/>
        </a:xfrm>
        <a:prstGeom prst="rect">
          <a:avLst/>
        </a:prstGeom>
      </xdr:spPr>
    </xdr:pic>
    <xdr:clientData/>
  </xdr:twoCellAnchor>
  <xdr:twoCellAnchor>
    <xdr:from>
      <xdr:col>4</xdr:col>
      <xdr:colOff>17445</xdr:colOff>
      <xdr:row>99</xdr:row>
      <xdr:rowOff>14605</xdr:rowOff>
    </xdr:from>
    <xdr:to>
      <xdr:col>4</xdr:col>
      <xdr:colOff>1843289</xdr:colOff>
      <xdr:row>99</xdr:row>
      <xdr:rowOff>927527</xdr:rowOff>
    </xdr:to>
    <xdr:pic>
      <xdr:nvPicPr>
        <xdr:cNvPr id="584" name="Picture 583">
          <a:extLst>
            <a:ext uri="{FF2B5EF4-FFF2-40B4-BE49-F238E27FC236}">
              <a16:creationId xmlns:a16="http://schemas.microsoft.com/office/drawing/2014/main" id="{29914712-8680-994C-8E3B-B032AA1D78CC}"/>
            </a:ext>
          </a:extLst>
        </xdr:cNvPr>
        <xdr:cNvPicPr>
          <a:picLocks noChangeAspect="1"/>
        </xdr:cNvPicPr>
      </xdr:nvPicPr>
      <xdr:blipFill>
        <a:blip xmlns:r="http://schemas.openxmlformats.org/officeDocument/2006/relationships" r:embed="rId221" cstate="print">
          <a:extLst>
            <a:ext uri="{28A0092B-C50C-407E-A947-70E740481C1C}">
              <a14:useLocalDpi xmlns:a14="http://schemas.microsoft.com/office/drawing/2010/main" val="0"/>
            </a:ext>
          </a:extLst>
        </a:blip>
        <a:srcRect/>
        <a:stretch/>
      </xdr:blipFill>
      <xdr:spPr>
        <a:xfrm>
          <a:off x="9834545" y="81713705"/>
          <a:ext cx="1825844" cy="912922"/>
        </a:xfrm>
        <a:prstGeom prst="rect">
          <a:avLst/>
        </a:prstGeom>
      </xdr:spPr>
    </xdr:pic>
    <xdr:clientData/>
  </xdr:twoCellAnchor>
  <xdr:twoCellAnchor>
    <xdr:from>
      <xdr:col>4</xdr:col>
      <xdr:colOff>17445</xdr:colOff>
      <xdr:row>97</xdr:row>
      <xdr:rowOff>14605</xdr:rowOff>
    </xdr:from>
    <xdr:to>
      <xdr:col>4</xdr:col>
      <xdr:colOff>1843289</xdr:colOff>
      <xdr:row>97</xdr:row>
      <xdr:rowOff>927527</xdr:rowOff>
    </xdr:to>
    <xdr:pic>
      <xdr:nvPicPr>
        <xdr:cNvPr id="585" name="Picture 584">
          <a:extLst>
            <a:ext uri="{FF2B5EF4-FFF2-40B4-BE49-F238E27FC236}">
              <a16:creationId xmlns:a16="http://schemas.microsoft.com/office/drawing/2014/main" id="{89624D0A-46D1-444D-B6B2-71FE778A1AD3}"/>
            </a:ext>
          </a:extLst>
        </xdr:cNvPr>
        <xdr:cNvPicPr>
          <a:picLocks noChangeAspect="1"/>
        </xdr:cNvPicPr>
      </xdr:nvPicPr>
      <xdr:blipFill>
        <a:blip xmlns:r="http://schemas.openxmlformats.org/officeDocument/2006/relationships" r:embed="rId222" cstate="print">
          <a:extLst>
            <a:ext uri="{28A0092B-C50C-407E-A947-70E740481C1C}">
              <a14:useLocalDpi xmlns:a14="http://schemas.microsoft.com/office/drawing/2010/main" val="0"/>
            </a:ext>
          </a:extLst>
        </a:blip>
        <a:srcRect/>
        <a:stretch/>
      </xdr:blipFill>
      <xdr:spPr>
        <a:xfrm>
          <a:off x="9834545" y="79834105"/>
          <a:ext cx="1825844" cy="912922"/>
        </a:xfrm>
        <a:prstGeom prst="rect">
          <a:avLst/>
        </a:prstGeom>
      </xdr:spPr>
    </xdr:pic>
    <xdr:clientData/>
  </xdr:twoCellAnchor>
  <xdr:twoCellAnchor>
    <xdr:from>
      <xdr:col>4</xdr:col>
      <xdr:colOff>17445</xdr:colOff>
      <xdr:row>101</xdr:row>
      <xdr:rowOff>14605</xdr:rowOff>
    </xdr:from>
    <xdr:to>
      <xdr:col>4</xdr:col>
      <xdr:colOff>1843289</xdr:colOff>
      <xdr:row>101</xdr:row>
      <xdr:rowOff>927527</xdr:rowOff>
    </xdr:to>
    <xdr:pic>
      <xdr:nvPicPr>
        <xdr:cNvPr id="586" name="Picture 585">
          <a:extLst>
            <a:ext uri="{FF2B5EF4-FFF2-40B4-BE49-F238E27FC236}">
              <a16:creationId xmlns:a16="http://schemas.microsoft.com/office/drawing/2014/main" id="{EAC46BE0-394D-9C4D-B8BD-DED538A7663E}"/>
            </a:ext>
          </a:extLst>
        </xdr:cNvPr>
        <xdr:cNvPicPr>
          <a:picLocks noChangeAspect="1"/>
        </xdr:cNvPicPr>
      </xdr:nvPicPr>
      <xdr:blipFill>
        <a:blip xmlns:r="http://schemas.openxmlformats.org/officeDocument/2006/relationships" r:embed="rId223" cstate="print">
          <a:extLst>
            <a:ext uri="{28A0092B-C50C-407E-A947-70E740481C1C}">
              <a14:useLocalDpi xmlns:a14="http://schemas.microsoft.com/office/drawing/2010/main" val="0"/>
            </a:ext>
          </a:extLst>
        </a:blip>
        <a:srcRect/>
        <a:stretch/>
      </xdr:blipFill>
      <xdr:spPr>
        <a:xfrm>
          <a:off x="9834545" y="83593305"/>
          <a:ext cx="1825844" cy="912922"/>
        </a:xfrm>
        <a:prstGeom prst="rect">
          <a:avLst/>
        </a:prstGeom>
      </xdr:spPr>
    </xdr:pic>
    <xdr:clientData/>
  </xdr:twoCellAnchor>
  <xdr:twoCellAnchor>
    <xdr:from>
      <xdr:col>4</xdr:col>
      <xdr:colOff>17445</xdr:colOff>
      <xdr:row>100</xdr:row>
      <xdr:rowOff>14605</xdr:rowOff>
    </xdr:from>
    <xdr:to>
      <xdr:col>4</xdr:col>
      <xdr:colOff>1843289</xdr:colOff>
      <xdr:row>100</xdr:row>
      <xdr:rowOff>927527</xdr:rowOff>
    </xdr:to>
    <xdr:pic>
      <xdr:nvPicPr>
        <xdr:cNvPr id="587" name="Picture 586">
          <a:extLst>
            <a:ext uri="{FF2B5EF4-FFF2-40B4-BE49-F238E27FC236}">
              <a16:creationId xmlns:a16="http://schemas.microsoft.com/office/drawing/2014/main" id="{74799F9C-459F-7143-899C-EEB6E334900F}"/>
            </a:ext>
          </a:extLst>
        </xdr:cNvPr>
        <xdr:cNvPicPr>
          <a:picLocks noChangeAspect="1"/>
        </xdr:cNvPicPr>
      </xdr:nvPicPr>
      <xdr:blipFill>
        <a:blip xmlns:r="http://schemas.openxmlformats.org/officeDocument/2006/relationships" r:embed="rId224" cstate="print">
          <a:extLst>
            <a:ext uri="{28A0092B-C50C-407E-A947-70E740481C1C}">
              <a14:useLocalDpi xmlns:a14="http://schemas.microsoft.com/office/drawing/2010/main" val="0"/>
            </a:ext>
          </a:extLst>
        </a:blip>
        <a:srcRect/>
        <a:stretch/>
      </xdr:blipFill>
      <xdr:spPr>
        <a:xfrm>
          <a:off x="9834545" y="82653505"/>
          <a:ext cx="1825844" cy="912922"/>
        </a:xfrm>
        <a:prstGeom prst="rect">
          <a:avLst/>
        </a:prstGeom>
      </xdr:spPr>
    </xdr:pic>
    <xdr:clientData/>
  </xdr:twoCellAnchor>
  <xdr:twoCellAnchor>
    <xdr:from>
      <xdr:col>2</xdr:col>
      <xdr:colOff>12402</xdr:colOff>
      <xdr:row>116</xdr:row>
      <xdr:rowOff>14605</xdr:rowOff>
    </xdr:from>
    <xdr:to>
      <xdr:col>2</xdr:col>
      <xdr:colOff>926802</xdr:colOff>
      <xdr:row>116</xdr:row>
      <xdr:rowOff>929005</xdr:rowOff>
    </xdr:to>
    <xdr:pic>
      <xdr:nvPicPr>
        <xdr:cNvPr id="614" name="Picture 613">
          <a:extLst>
            <a:ext uri="{FF2B5EF4-FFF2-40B4-BE49-F238E27FC236}">
              <a16:creationId xmlns:a16="http://schemas.microsoft.com/office/drawing/2014/main" id="{FE5EBB54-8BA5-C54E-9ACE-B4D974368437}"/>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xdr:blipFill>
      <xdr:spPr>
        <a:xfrm>
          <a:off x="5930602" y="97690305"/>
          <a:ext cx="914400" cy="914400"/>
        </a:xfrm>
        <a:prstGeom prst="rect">
          <a:avLst/>
        </a:prstGeom>
      </xdr:spPr>
    </xdr:pic>
    <xdr:clientData/>
  </xdr:twoCellAnchor>
  <xdr:twoCellAnchor>
    <xdr:from>
      <xdr:col>4</xdr:col>
      <xdr:colOff>17445</xdr:colOff>
      <xdr:row>116</xdr:row>
      <xdr:rowOff>14605</xdr:rowOff>
    </xdr:from>
    <xdr:to>
      <xdr:col>4</xdr:col>
      <xdr:colOff>1843289</xdr:colOff>
      <xdr:row>116</xdr:row>
      <xdr:rowOff>927527</xdr:rowOff>
    </xdr:to>
    <xdr:pic>
      <xdr:nvPicPr>
        <xdr:cNvPr id="622" name="Picture 621">
          <a:extLst>
            <a:ext uri="{FF2B5EF4-FFF2-40B4-BE49-F238E27FC236}">
              <a16:creationId xmlns:a16="http://schemas.microsoft.com/office/drawing/2014/main" id="{3CD6009F-FFFA-B14D-BD69-237CB27DB159}"/>
            </a:ext>
          </a:extLst>
        </xdr:cNvPr>
        <xdr:cNvPicPr>
          <a:picLocks noChangeAspect="1"/>
        </xdr:cNvPicPr>
      </xdr:nvPicPr>
      <xdr:blipFill>
        <a:blip xmlns:r="http://schemas.openxmlformats.org/officeDocument/2006/relationships" r:embed="rId226" cstate="print">
          <a:extLst>
            <a:ext uri="{28A0092B-C50C-407E-A947-70E740481C1C}">
              <a14:useLocalDpi xmlns:a14="http://schemas.microsoft.com/office/drawing/2010/main" val="0"/>
            </a:ext>
          </a:extLst>
        </a:blip>
        <a:srcRect/>
        <a:stretch/>
      </xdr:blipFill>
      <xdr:spPr>
        <a:xfrm>
          <a:off x="9834545" y="97690305"/>
          <a:ext cx="1825844" cy="912922"/>
        </a:xfrm>
        <a:prstGeom prst="rect">
          <a:avLst/>
        </a:prstGeom>
      </xdr:spPr>
    </xdr:pic>
    <xdr:clientData/>
  </xdr:twoCellAnchor>
  <xdr:twoCellAnchor>
    <xdr:from>
      <xdr:col>2</xdr:col>
      <xdr:colOff>12402</xdr:colOff>
      <xdr:row>121</xdr:row>
      <xdr:rowOff>14605</xdr:rowOff>
    </xdr:from>
    <xdr:to>
      <xdr:col>2</xdr:col>
      <xdr:colOff>926802</xdr:colOff>
      <xdr:row>121</xdr:row>
      <xdr:rowOff>929005</xdr:rowOff>
    </xdr:to>
    <xdr:pic>
      <xdr:nvPicPr>
        <xdr:cNvPr id="627" name="Picture 626">
          <a:extLst>
            <a:ext uri="{FF2B5EF4-FFF2-40B4-BE49-F238E27FC236}">
              <a16:creationId xmlns:a16="http://schemas.microsoft.com/office/drawing/2014/main" id="{D635594F-4DD9-874A-BF88-BE8B5A2B3F62}"/>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xdr:blipFill>
      <xdr:spPr>
        <a:xfrm>
          <a:off x="5930602" y="102389305"/>
          <a:ext cx="914400" cy="914400"/>
        </a:xfrm>
        <a:prstGeom prst="rect">
          <a:avLst/>
        </a:prstGeom>
      </xdr:spPr>
    </xdr:pic>
    <xdr:clientData/>
  </xdr:twoCellAnchor>
  <xdr:twoCellAnchor>
    <xdr:from>
      <xdr:col>2</xdr:col>
      <xdr:colOff>12402</xdr:colOff>
      <xdr:row>122</xdr:row>
      <xdr:rowOff>14605</xdr:rowOff>
    </xdr:from>
    <xdr:to>
      <xdr:col>2</xdr:col>
      <xdr:colOff>926802</xdr:colOff>
      <xdr:row>122</xdr:row>
      <xdr:rowOff>929005</xdr:rowOff>
    </xdr:to>
    <xdr:pic>
      <xdr:nvPicPr>
        <xdr:cNvPr id="628" name="Picture 627">
          <a:extLst>
            <a:ext uri="{FF2B5EF4-FFF2-40B4-BE49-F238E27FC236}">
              <a16:creationId xmlns:a16="http://schemas.microsoft.com/office/drawing/2014/main" id="{54EAEF79-0214-6E44-8660-190955AE57B4}"/>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xdr:blipFill>
      <xdr:spPr>
        <a:xfrm>
          <a:off x="5930602" y="103329105"/>
          <a:ext cx="914400" cy="914400"/>
        </a:xfrm>
        <a:prstGeom prst="rect">
          <a:avLst/>
        </a:prstGeom>
      </xdr:spPr>
    </xdr:pic>
    <xdr:clientData/>
  </xdr:twoCellAnchor>
  <xdr:twoCellAnchor>
    <xdr:from>
      <xdr:col>2</xdr:col>
      <xdr:colOff>12402</xdr:colOff>
      <xdr:row>123</xdr:row>
      <xdr:rowOff>14605</xdr:rowOff>
    </xdr:from>
    <xdr:to>
      <xdr:col>2</xdr:col>
      <xdr:colOff>926802</xdr:colOff>
      <xdr:row>123</xdr:row>
      <xdr:rowOff>929005</xdr:rowOff>
    </xdr:to>
    <xdr:pic>
      <xdr:nvPicPr>
        <xdr:cNvPr id="629" name="Picture 628">
          <a:extLst>
            <a:ext uri="{FF2B5EF4-FFF2-40B4-BE49-F238E27FC236}">
              <a16:creationId xmlns:a16="http://schemas.microsoft.com/office/drawing/2014/main" id="{E09CB3B3-DEC0-324A-AFBC-0FC3C95566D1}"/>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xdr:blipFill>
      <xdr:spPr>
        <a:xfrm>
          <a:off x="5930602" y="104268905"/>
          <a:ext cx="914400" cy="914400"/>
        </a:xfrm>
        <a:prstGeom prst="rect">
          <a:avLst/>
        </a:prstGeom>
      </xdr:spPr>
    </xdr:pic>
    <xdr:clientData/>
  </xdr:twoCellAnchor>
  <xdr:twoCellAnchor>
    <xdr:from>
      <xdr:col>2</xdr:col>
      <xdr:colOff>12402</xdr:colOff>
      <xdr:row>124</xdr:row>
      <xdr:rowOff>14605</xdr:rowOff>
    </xdr:from>
    <xdr:to>
      <xdr:col>2</xdr:col>
      <xdr:colOff>926802</xdr:colOff>
      <xdr:row>124</xdr:row>
      <xdr:rowOff>929005</xdr:rowOff>
    </xdr:to>
    <xdr:pic>
      <xdr:nvPicPr>
        <xdr:cNvPr id="630" name="Picture 629">
          <a:extLst>
            <a:ext uri="{FF2B5EF4-FFF2-40B4-BE49-F238E27FC236}">
              <a16:creationId xmlns:a16="http://schemas.microsoft.com/office/drawing/2014/main" id="{148D6D8D-0610-354E-B9C6-2E4CA0B315A2}"/>
            </a:ext>
          </a:extLst>
        </xdr:cNvPr>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xdr:blipFill>
      <xdr:spPr>
        <a:xfrm>
          <a:off x="5930602" y="105208705"/>
          <a:ext cx="914400" cy="914400"/>
        </a:xfrm>
        <a:prstGeom prst="rect">
          <a:avLst/>
        </a:prstGeom>
      </xdr:spPr>
    </xdr:pic>
    <xdr:clientData/>
  </xdr:twoCellAnchor>
  <xdr:twoCellAnchor>
    <xdr:from>
      <xdr:col>4</xdr:col>
      <xdr:colOff>17445</xdr:colOff>
      <xdr:row>121</xdr:row>
      <xdr:rowOff>14605</xdr:rowOff>
    </xdr:from>
    <xdr:to>
      <xdr:col>4</xdr:col>
      <xdr:colOff>1843289</xdr:colOff>
      <xdr:row>121</xdr:row>
      <xdr:rowOff>927527</xdr:rowOff>
    </xdr:to>
    <xdr:pic>
      <xdr:nvPicPr>
        <xdr:cNvPr id="636" name="Picture 635">
          <a:extLst>
            <a:ext uri="{FF2B5EF4-FFF2-40B4-BE49-F238E27FC236}">
              <a16:creationId xmlns:a16="http://schemas.microsoft.com/office/drawing/2014/main" id="{76BABE4D-943F-A64E-9CB1-8C356ABE178C}"/>
            </a:ext>
          </a:extLst>
        </xdr:cNvPr>
        <xdr:cNvPicPr>
          <a:picLocks noChangeAspect="1"/>
        </xdr:cNvPicPr>
      </xdr:nvPicPr>
      <xdr:blipFill>
        <a:blip xmlns:r="http://schemas.openxmlformats.org/officeDocument/2006/relationships" r:embed="rId231" cstate="print">
          <a:extLst>
            <a:ext uri="{28A0092B-C50C-407E-A947-70E740481C1C}">
              <a14:useLocalDpi xmlns:a14="http://schemas.microsoft.com/office/drawing/2010/main" val="0"/>
            </a:ext>
          </a:extLst>
        </a:blip>
        <a:srcRect/>
        <a:stretch/>
      </xdr:blipFill>
      <xdr:spPr>
        <a:xfrm>
          <a:off x="9834545" y="102389305"/>
          <a:ext cx="1825844" cy="912922"/>
        </a:xfrm>
        <a:prstGeom prst="rect">
          <a:avLst/>
        </a:prstGeom>
      </xdr:spPr>
    </xdr:pic>
    <xdr:clientData/>
  </xdr:twoCellAnchor>
  <xdr:twoCellAnchor>
    <xdr:from>
      <xdr:col>4</xdr:col>
      <xdr:colOff>17445</xdr:colOff>
      <xdr:row>122</xdr:row>
      <xdr:rowOff>14605</xdr:rowOff>
    </xdr:from>
    <xdr:to>
      <xdr:col>4</xdr:col>
      <xdr:colOff>1843289</xdr:colOff>
      <xdr:row>122</xdr:row>
      <xdr:rowOff>927527</xdr:rowOff>
    </xdr:to>
    <xdr:pic>
      <xdr:nvPicPr>
        <xdr:cNvPr id="637" name="Picture 636">
          <a:extLst>
            <a:ext uri="{FF2B5EF4-FFF2-40B4-BE49-F238E27FC236}">
              <a16:creationId xmlns:a16="http://schemas.microsoft.com/office/drawing/2014/main" id="{BB98F117-96F6-E640-B8D8-0C8202786EDE}"/>
            </a:ext>
          </a:extLst>
        </xdr:cNvPr>
        <xdr:cNvPicPr>
          <a:picLocks noChangeAspect="1"/>
        </xdr:cNvPicPr>
      </xdr:nvPicPr>
      <xdr:blipFill>
        <a:blip xmlns:r="http://schemas.openxmlformats.org/officeDocument/2006/relationships" r:embed="rId232" cstate="print">
          <a:extLst>
            <a:ext uri="{28A0092B-C50C-407E-A947-70E740481C1C}">
              <a14:useLocalDpi xmlns:a14="http://schemas.microsoft.com/office/drawing/2010/main" val="0"/>
            </a:ext>
          </a:extLst>
        </a:blip>
        <a:srcRect/>
        <a:stretch/>
      </xdr:blipFill>
      <xdr:spPr>
        <a:xfrm>
          <a:off x="9834545" y="103329105"/>
          <a:ext cx="1825844" cy="912922"/>
        </a:xfrm>
        <a:prstGeom prst="rect">
          <a:avLst/>
        </a:prstGeom>
      </xdr:spPr>
    </xdr:pic>
    <xdr:clientData/>
  </xdr:twoCellAnchor>
  <xdr:twoCellAnchor>
    <xdr:from>
      <xdr:col>4</xdr:col>
      <xdr:colOff>17445</xdr:colOff>
      <xdr:row>123</xdr:row>
      <xdr:rowOff>14605</xdr:rowOff>
    </xdr:from>
    <xdr:to>
      <xdr:col>4</xdr:col>
      <xdr:colOff>1843289</xdr:colOff>
      <xdr:row>123</xdr:row>
      <xdr:rowOff>927527</xdr:rowOff>
    </xdr:to>
    <xdr:pic>
      <xdr:nvPicPr>
        <xdr:cNvPr id="638" name="Picture 637">
          <a:extLst>
            <a:ext uri="{FF2B5EF4-FFF2-40B4-BE49-F238E27FC236}">
              <a16:creationId xmlns:a16="http://schemas.microsoft.com/office/drawing/2014/main" id="{A2A31138-902F-CA42-8E65-8B63DE7AEB72}"/>
            </a:ext>
          </a:extLst>
        </xdr:cNvPr>
        <xdr:cNvPicPr>
          <a:picLocks noChangeAspect="1"/>
        </xdr:cNvPicPr>
      </xdr:nvPicPr>
      <xdr:blipFill>
        <a:blip xmlns:r="http://schemas.openxmlformats.org/officeDocument/2006/relationships" r:embed="rId233" cstate="print">
          <a:extLst>
            <a:ext uri="{28A0092B-C50C-407E-A947-70E740481C1C}">
              <a14:useLocalDpi xmlns:a14="http://schemas.microsoft.com/office/drawing/2010/main" val="0"/>
            </a:ext>
          </a:extLst>
        </a:blip>
        <a:srcRect/>
        <a:stretch/>
      </xdr:blipFill>
      <xdr:spPr>
        <a:xfrm>
          <a:off x="9834545" y="104268905"/>
          <a:ext cx="1825844" cy="912922"/>
        </a:xfrm>
        <a:prstGeom prst="rect">
          <a:avLst/>
        </a:prstGeom>
      </xdr:spPr>
    </xdr:pic>
    <xdr:clientData/>
  </xdr:twoCellAnchor>
  <xdr:twoCellAnchor>
    <xdr:from>
      <xdr:col>4</xdr:col>
      <xdr:colOff>17445</xdr:colOff>
      <xdr:row>124</xdr:row>
      <xdr:rowOff>14605</xdr:rowOff>
    </xdr:from>
    <xdr:to>
      <xdr:col>4</xdr:col>
      <xdr:colOff>1843289</xdr:colOff>
      <xdr:row>124</xdr:row>
      <xdr:rowOff>927527</xdr:rowOff>
    </xdr:to>
    <xdr:pic>
      <xdr:nvPicPr>
        <xdr:cNvPr id="639" name="Picture 638">
          <a:extLst>
            <a:ext uri="{FF2B5EF4-FFF2-40B4-BE49-F238E27FC236}">
              <a16:creationId xmlns:a16="http://schemas.microsoft.com/office/drawing/2014/main" id="{F55F94A3-4FBC-B848-A4A1-77519E91F67B}"/>
            </a:ext>
          </a:extLst>
        </xdr:cNvPr>
        <xdr:cNvPicPr>
          <a:picLocks noChangeAspect="1"/>
        </xdr:cNvPicPr>
      </xdr:nvPicPr>
      <xdr:blipFill>
        <a:blip xmlns:r="http://schemas.openxmlformats.org/officeDocument/2006/relationships" r:embed="rId234" cstate="print">
          <a:extLst>
            <a:ext uri="{28A0092B-C50C-407E-A947-70E740481C1C}">
              <a14:useLocalDpi xmlns:a14="http://schemas.microsoft.com/office/drawing/2010/main" val="0"/>
            </a:ext>
          </a:extLst>
        </a:blip>
        <a:srcRect/>
        <a:stretch/>
      </xdr:blipFill>
      <xdr:spPr>
        <a:xfrm>
          <a:off x="9834545" y="105208705"/>
          <a:ext cx="1825844" cy="912922"/>
        </a:xfrm>
        <a:prstGeom prst="rect">
          <a:avLst/>
        </a:prstGeom>
      </xdr:spPr>
    </xdr:pic>
    <xdr:clientData/>
  </xdr:twoCellAnchor>
  <xdr:twoCellAnchor>
    <xdr:from>
      <xdr:col>2</xdr:col>
      <xdr:colOff>12402</xdr:colOff>
      <xdr:row>131</xdr:row>
      <xdr:rowOff>14605</xdr:rowOff>
    </xdr:from>
    <xdr:to>
      <xdr:col>2</xdr:col>
      <xdr:colOff>926802</xdr:colOff>
      <xdr:row>131</xdr:row>
      <xdr:rowOff>929005</xdr:rowOff>
    </xdr:to>
    <xdr:pic>
      <xdr:nvPicPr>
        <xdr:cNvPr id="645" name="Picture 644">
          <a:extLst>
            <a:ext uri="{FF2B5EF4-FFF2-40B4-BE49-F238E27FC236}">
              <a16:creationId xmlns:a16="http://schemas.microsoft.com/office/drawing/2014/main" id="{21853BCE-B99F-DC49-8172-90CF29669B64}"/>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xdr:blipFill>
      <xdr:spPr>
        <a:xfrm>
          <a:off x="5930602" y="121185305"/>
          <a:ext cx="914400" cy="914400"/>
        </a:xfrm>
        <a:prstGeom prst="rect">
          <a:avLst/>
        </a:prstGeom>
      </xdr:spPr>
    </xdr:pic>
    <xdr:clientData/>
  </xdr:twoCellAnchor>
  <xdr:twoCellAnchor>
    <xdr:from>
      <xdr:col>2</xdr:col>
      <xdr:colOff>12402</xdr:colOff>
      <xdr:row>129</xdr:row>
      <xdr:rowOff>14605</xdr:rowOff>
    </xdr:from>
    <xdr:to>
      <xdr:col>2</xdr:col>
      <xdr:colOff>926802</xdr:colOff>
      <xdr:row>129</xdr:row>
      <xdr:rowOff>929005</xdr:rowOff>
    </xdr:to>
    <xdr:pic>
      <xdr:nvPicPr>
        <xdr:cNvPr id="646" name="Picture 645">
          <a:extLst>
            <a:ext uri="{FF2B5EF4-FFF2-40B4-BE49-F238E27FC236}">
              <a16:creationId xmlns:a16="http://schemas.microsoft.com/office/drawing/2014/main" id="{95F1C022-E1B3-CF40-8A80-BA09AF61AA5A}"/>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xdr:blipFill>
      <xdr:spPr>
        <a:xfrm>
          <a:off x="5930602" y="119305705"/>
          <a:ext cx="914400" cy="914400"/>
        </a:xfrm>
        <a:prstGeom prst="rect">
          <a:avLst/>
        </a:prstGeom>
      </xdr:spPr>
    </xdr:pic>
    <xdr:clientData/>
  </xdr:twoCellAnchor>
  <xdr:twoCellAnchor>
    <xdr:from>
      <xdr:col>2</xdr:col>
      <xdr:colOff>12402</xdr:colOff>
      <xdr:row>130</xdr:row>
      <xdr:rowOff>14605</xdr:rowOff>
    </xdr:from>
    <xdr:to>
      <xdr:col>2</xdr:col>
      <xdr:colOff>926802</xdr:colOff>
      <xdr:row>130</xdr:row>
      <xdr:rowOff>929005</xdr:rowOff>
    </xdr:to>
    <xdr:pic>
      <xdr:nvPicPr>
        <xdr:cNvPr id="647" name="Picture 646">
          <a:extLst>
            <a:ext uri="{FF2B5EF4-FFF2-40B4-BE49-F238E27FC236}">
              <a16:creationId xmlns:a16="http://schemas.microsoft.com/office/drawing/2014/main" id="{9DED8F42-3F03-3646-9901-E81F086E685B}"/>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xdr:blipFill>
      <xdr:spPr>
        <a:xfrm>
          <a:off x="5930602" y="120245505"/>
          <a:ext cx="914400" cy="914400"/>
        </a:xfrm>
        <a:prstGeom prst="rect">
          <a:avLst/>
        </a:prstGeom>
      </xdr:spPr>
    </xdr:pic>
    <xdr:clientData/>
  </xdr:twoCellAnchor>
  <xdr:twoCellAnchor>
    <xdr:from>
      <xdr:col>2</xdr:col>
      <xdr:colOff>12402</xdr:colOff>
      <xdr:row>132</xdr:row>
      <xdr:rowOff>14605</xdr:rowOff>
    </xdr:from>
    <xdr:to>
      <xdr:col>2</xdr:col>
      <xdr:colOff>926802</xdr:colOff>
      <xdr:row>132</xdr:row>
      <xdr:rowOff>929005</xdr:rowOff>
    </xdr:to>
    <xdr:pic>
      <xdr:nvPicPr>
        <xdr:cNvPr id="648" name="Picture 647">
          <a:extLst>
            <a:ext uri="{FF2B5EF4-FFF2-40B4-BE49-F238E27FC236}">
              <a16:creationId xmlns:a16="http://schemas.microsoft.com/office/drawing/2014/main" id="{61526C33-1320-B04F-A9F1-F470EEE21A59}"/>
            </a:ext>
          </a:extLst>
        </xdr:cNvPr>
        <xdr:cNvPicPr>
          <a:picLocks noChangeAspect="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xdr:blipFill>
      <xdr:spPr>
        <a:xfrm>
          <a:off x="5930602" y="56339105"/>
          <a:ext cx="914400" cy="914400"/>
        </a:xfrm>
        <a:prstGeom prst="rect">
          <a:avLst/>
        </a:prstGeom>
      </xdr:spPr>
    </xdr:pic>
    <xdr:clientData/>
  </xdr:twoCellAnchor>
  <xdr:twoCellAnchor>
    <xdr:from>
      <xdr:col>2</xdr:col>
      <xdr:colOff>12402</xdr:colOff>
      <xdr:row>133</xdr:row>
      <xdr:rowOff>14605</xdr:rowOff>
    </xdr:from>
    <xdr:to>
      <xdr:col>2</xdr:col>
      <xdr:colOff>926802</xdr:colOff>
      <xdr:row>133</xdr:row>
      <xdr:rowOff>929005</xdr:rowOff>
    </xdr:to>
    <xdr:pic>
      <xdr:nvPicPr>
        <xdr:cNvPr id="649" name="Picture 648">
          <a:extLst>
            <a:ext uri="{FF2B5EF4-FFF2-40B4-BE49-F238E27FC236}">
              <a16:creationId xmlns:a16="http://schemas.microsoft.com/office/drawing/2014/main" id="{1383D082-C771-294F-89DB-F25A53E8A225}"/>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xdr:blipFill>
      <xdr:spPr>
        <a:xfrm>
          <a:off x="5930602" y="57278905"/>
          <a:ext cx="914400" cy="914400"/>
        </a:xfrm>
        <a:prstGeom prst="rect">
          <a:avLst/>
        </a:prstGeom>
      </xdr:spPr>
    </xdr:pic>
    <xdr:clientData/>
  </xdr:twoCellAnchor>
  <xdr:twoCellAnchor>
    <xdr:from>
      <xdr:col>4</xdr:col>
      <xdr:colOff>17445</xdr:colOff>
      <xdr:row>131</xdr:row>
      <xdr:rowOff>14605</xdr:rowOff>
    </xdr:from>
    <xdr:to>
      <xdr:col>4</xdr:col>
      <xdr:colOff>1843289</xdr:colOff>
      <xdr:row>131</xdr:row>
      <xdr:rowOff>927527</xdr:rowOff>
    </xdr:to>
    <xdr:pic>
      <xdr:nvPicPr>
        <xdr:cNvPr id="650" name="Picture 649">
          <a:extLst>
            <a:ext uri="{FF2B5EF4-FFF2-40B4-BE49-F238E27FC236}">
              <a16:creationId xmlns:a16="http://schemas.microsoft.com/office/drawing/2014/main" id="{AE724B55-0BCD-2149-947C-08AD4154F1D6}"/>
            </a:ext>
          </a:extLst>
        </xdr:cNvPr>
        <xdr:cNvPicPr>
          <a:picLocks noChangeAspect="1"/>
        </xdr:cNvPicPr>
      </xdr:nvPicPr>
      <xdr:blipFill>
        <a:blip xmlns:r="http://schemas.openxmlformats.org/officeDocument/2006/relationships" r:embed="rId240" cstate="print">
          <a:extLst>
            <a:ext uri="{28A0092B-C50C-407E-A947-70E740481C1C}">
              <a14:useLocalDpi xmlns:a14="http://schemas.microsoft.com/office/drawing/2010/main" val="0"/>
            </a:ext>
          </a:extLst>
        </a:blip>
        <a:srcRect/>
        <a:stretch/>
      </xdr:blipFill>
      <xdr:spPr>
        <a:xfrm>
          <a:off x="9834545" y="111787305"/>
          <a:ext cx="1825844" cy="912922"/>
        </a:xfrm>
        <a:prstGeom prst="rect">
          <a:avLst/>
        </a:prstGeom>
      </xdr:spPr>
    </xdr:pic>
    <xdr:clientData/>
  </xdr:twoCellAnchor>
  <xdr:twoCellAnchor>
    <xdr:from>
      <xdr:col>4</xdr:col>
      <xdr:colOff>17445</xdr:colOff>
      <xdr:row>129</xdr:row>
      <xdr:rowOff>14605</xdr:rowOff>
    </xdr:from>
    <xdr:to>
      <xdr:col>4</xdr:col>
      <xdr:colOff>1843289</xdr:colOff>
      <xdr:row>129</xdr:row>
      <xdr:rowOff>927527</xdr:rowOff>
    </xdr:to>
    <xdr:pic>
      <xdr:nvPicPr>
        <xdr:cNvPr id="651" name="Picture 650">
          <a:extLst>
            <a:ext uri="{FF2B5EF4-FFF2-40B4-BE49-F238E27FC236}">
              <a16:creationId xmlns:a16="http://schemas.microsoft.com/office/drawing/2014/main" id="{ECC0249E-4044-6043-BD64-6DB412822822}"/>
            </a:ext>
          </a:extLst>
        </xdr:cNvPr>
        <xdr:cNvPicPr>
          <a:picLocks noChangeAspect="1"/>
        </xdr:cNvPicPr>
      </xdr:nvPicPr>
      <xdr:blipFill>
        <a:blip xmlns:r="http://schemas.openxmlformats.org/officeDocument/2006/relationships" r:embed="rId241" cstate="print">
          <a:extLst>
            <a:ext uri="{28A0092B-C50C-407E-A947-70E740481C1C}">
              <a14:useLocalDpi xmlns:a14="http://schemas.microsoft.com/office/drawing/2010/main" val="0"/>
            </a:ext>
          </a:extLst>
        </a:blip>
        <a:srcRect/>
        <a:stretch/>
      </xdr:blipFill>
      <xdr:spPr>
        <a:xfrm>
          <a:off x="9834545" y="109907705"/>
          <a:ext cx="1825844" cy="912922"/>
        </a:xfrm>
        <a:prstGeom prst="rect">
          <a:avLst/>
        </a:prstGeom>
      </xdr:spPr>
    </xdr:pic>
    <xdr:clientData/>
  </xdr:twoCellAnchor>
  <xdr:twoCellAnchor>
    <xdr:from>
      <xdr:col>4</xdr:col>
      <xdr:colOff>17445</xdr:colOff>
      <xdr:row>130</xdr:row>
      <xdr:rowOff>14605</xdr:rowOff>
    </xdr:from>
    <xdr:to>
      <xdr:col>4</xdr:col>
      <xdr:colOff>1843289</xdr:colOff>
      <xdr:row>130</xdr:row>
      <xdr:rowOff>927527</xdr:rowOff>
    </xdr:to>
    <xdr:pic>
      <xdr:nvPicPr>
        <xdr:cNvPr id="652" name="Picture 651">
          <a:extLst>
            <a:ext uri="{FF2B5EF4-FFF2-40B4-BE49-F238E27FC236}">
              <a16:creationId xmlns:a16="http://schemas.microsoft.com/office/drawing/2014/main" id="{0E2FFC9A-3CC4-A34C-BCAA-4C99F53BD82A}"/>
            </a:ext>
          </a:extLst>
        </xdr:cNvPr>
        <xdr:cNvPicPr>
          <a:picLocks noChangeAspect="1"/>
        </xdr:cNvPicPr>
      </xdr:nvPicPr>
      <xdr:blipFill>
        <a:blip xmlns:r="http://schemas.openxmlformats.org/officeDocument/2006/relationships" r:embed="rId242" cstate="print">
          <a:extLst>
            <a:ext uri="{28A0092B-C50C-407E-A947-70E740481C1C}">
              <a14:useLocalDpi xmlns:a14="http://schemas.microsoft.com/office/drawing/2010/main" val="0"/>
            </a:ext>
          </a:extLst>
        </a:blip>
        <a:srcRect/>
        <a:stretch/>
      </xdr:blipFill>
      <xdr:spPr>
        <a:xfrm>
          <a:off x="9834545" y="110847505"/>
          <a:ext cx="1825844" cy="912922"/>
        </a:xfrm>
        <a:prstGeom prst="rect">
          <a:avLst/>
        </a:prstGeom>
      </xdr:spPr>
    </xdr:pic>
    <xdr:clientData/>
  </xdr:twoCellAnchor>
  <xdr:twoCellAnchor>
    <xdr:from>
      <xdr:col>4</xdr:col>
      <xdr:colOff>17445</xdr:colOff>
      <xdr:row>132</xdr:row>
      <xdr:rowOff>14605</xdr:rowOff>
    </xdr:from>
    <xdr:to>
      <xdr:col>4</xdr:col>
      <xdr:colOff>1843289</xdr:colOff>
      <xdr:row>132</xdr:row>
      <xdr:rowOff>927527</xdr:rowOff>
    </xdr:to>
    <xdr:pic>
      <xdr:nvPicPr>
        <xdr:cNvPr id="653" name="Picture 652">
          <a:extLst>
            <a:ext uri="{FF2B5EF4-FFF2-40B4-BE49-F238E27FC236}">
              <a16:creationId xmlns:a16="http://schemas.microsoft.com/office/drawing/2014/main" id="{F95129B4-DBD7-B44F-B02B-ACC874164D36}"/>
            </a:ext>
          </a:extLst>
        </xdr:cNvPr>
        <xdr:cNvPicPr>
          <a:picLocks noChangeAspect="1"/>
        </xdr:cNvPicPr>
      </xdr:nvPicPr>
      <xdr:blipFill>
        <a:blip xmlns:r="http://schemas.openxmlformats.org/officeDocument/2006/relationships" r:embed="rId243" cstate="print">
          <a:extLst>
            <a:ext uri="{28A0092B-C50C-407E-A947-70E740481C1C}">
              <a14:useLocalDpi xmlns:a14="http://schemas.microsoft.com/office/drawing/2010/main" val="0"/>
            </a:ext>
          </a:extLst>
        </a:blip>
        <a:srcRect/>
        <a:stretch/>
      </xdr:blipFill>
      <xdr:spPr>
        <a:xfrm>
          <a:off x="9834545" y="112727105"/>
          <a:ext cx="1825844" cy="912922"/>
        </a:xfrm>
        <a:prstGeom prst="rect">
          <a:avLst/>
        </a:prstGeom>
      </xdr:spPr>
    </xdr:pic>
    <xdr:clientData/>
  </xdr:twoCellAnchor>
  <xdr:twoCellAnchor>
    <xdr:from>
      <xdr:col>4</xdr:col>
      <xdr:colOff>17445</xdr:colOff>
      <xdr:row>133</xdr:row>
      <xdr:rowOff>14605</xdr:rowOff>
    </xdr:from>
    <xdr:to>
      <xdr:col>4</xdr:col>
      <xdr:colOff>1843289</xdr:colOff>
      <xdr:row>133</xdr:row>
      <xdr:rowOff>927527</xdr:rowOff>
    </xdr:to>
    <xdr:pic>
      <xdr:nvPicPr>
        <xdr:cNvPr id="654" name="Picture 653">
          <a:extLst>
            <a:ext uri="{FF2B5EF4-FFF2-40B4-BE49-F238E27FC236}">
              <a16:creationId xmlns:a16="http://schemas.microsoft.com/office/drawing/2014/main" id="{CDEC1EDF-5469-834E-B7BD-8569E760D39A}"/>
            </a:ext>
          </a:extLst>
        </xdr:cNvPr>
        <xdr:cNvPicPr>
          <a:picLocks noChangeAspect="1"/>
        </xdr:cNvPicPr>
      </xdr:nvPicPr>
      <xdr:blipFill>
        <a:blip xmlns:r="http://schemas.openxmlformats.org/officeDocument/2006/relationships" r:embed="rId244" cstate="print">
          <a:extLst>
            <a:ext uri="{28A0092B-C50C-407E-A947-70E740481C1C}">
              <a14:useLocalDpi xmlns:a14="http://schemas.microsoft.com/office/drawing/2010/main" val="0"/>
            </a:ext>
          </a:extLst>
        </a:blip>
        <a:srcRect/>
        <a:stretch/>
      </xdr:blipFill>
      <xdr:spPr>
        <a:xfrm>
          <a:off x="9834545" y="113666905"/>
          <a:ext cx="1825844" cy="912922"/>
        </a:xfrm>
        <a:prstGeom prst="rect">
          <a:avLst/>
        </a:prstGeom>
      </xdr:spPr>
    </xdr:pic>
    <xdr:clientData/>
  </xdr:twoCellAnchor>
  <xdr:twoCellAnchor>
    <xdr:from>
      <xdr:col>4</xdr:col>
      <xdr:colOff>17445</xdr:colOff>
      <xdr:row>135</xdr:row>
      <xdr:rowOff>14605</xdr:rowOff>
    </xdr:from>
    <xdr:to>
      <xdr:col>4</xdr:col>
      <xdr:colOff>1843289</xdr:colOff>
      <xdr:row>135</xdr:row>
      <xdr:rowOff>927527</xdr:rowOff>
    </xdr:to>
    <xdr:pic>
      <xdr:nvPicPr>
        <xdr:cNvPr id="655" name="Picture 654">
          <a:extLst>
            <a:ext uri="{FF2B5EF4-FFF2-40B4-BE49-F238E27FC236}">
              <a16:creationId xmlns:a16="http://schemas.microsoft.com/office/drawing/2014/main" id="{C8E95B8D-D6F6-8F4D-97FA-2FE0C57935E9}"/>
            </a:ext>
          </a:extLst>
        </xdr:cNvPr>
        <xdr:cNvPicPr>
          <a:picLocks noChangeAspect="1"/>
        </xdr:cNvPicPr>
      </xdr:nvPicPr>
      <xdr:blipFill>
        <a:blip xmlns:r="http://schemas.openxmlformats.org/officeDocument/2006/relationships" r:embed="rId245" cstate="print">
          <a:extLst>
            <a:ext uri="{28A0092B-C50C-407E-A947-70E740481C1C}">
              <a14:useLocalDpi xmlns:a14="http://schemas.microsoft.com/office/drawing/2010/main" val="0"/>
            </a:ext>
          </a:extLst>
        </a:blip>
        <a:srcRect/>
        <a:stretch/>
      </xdr:blipFill>
      <xdr:spPr>
        <a:xfrm>
          <a:off x="9834545" y="3710305"/>
          <a:ext cx="1825844" cy="912922"/>
        </a:xfrm>
        <a:prstGeom prst="rect">
          <a:avLst/>
        </a:prstGeom>
      </xdr:spPr>
    </xdr:pic>
    <xdr:clientData/>
  </xdr:twoCellAnchor>
  <xdr:twoCellAnchor>
    <xdr:from>
      <xdr:col>4</xdr:col>
      <xdr:colOff>17445</xdr:colOff>
      <xdr:row>9</xdr:row>
      <xdr:rowOff>14605</xdr:rowOff>
    </xdr:from>
    <xdr:to>
      <xdr:col>4</xdr:col>
      <xdr:colOff>1843289</xdr:colOff>
      <xdr:row>9</xdr:row>
      <xdr:rowOff>927527</xdr:rowOff>
    </xdr:to>
    <xdr:pic>
      <xdr:nvPicPr>
        <xdr:cNvPr id="6" name="Picture 5">
          <a:extLst>
            <a:ext uri="{FF2B5EF4-FFF2-40B4-BE49-F238E27FC236}">
              <a16:creationId xmlns:a16="http://schemas.microsoft.com/office/drawing/2014/main" id="{171BF284-696C-1144-9CB2-1F0BE7666AD9}"/>
            </a:ext>
          </a:extLst>
        </xdr:cNvPr>
        <xdr:cNvPicPr>
          <a:picLocks noChangeAspect="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xdr:blipFill>
      <xdr:spPr>
        <a:xfrm>
          <a:off x="9834545" y="2770505"/>
          <a:ext cx="1825844" cy="912922"/>
        </a:xfrm>
        <a:prstGeom prst="rect">
          <a:avLst/>
        </a:prstGeom>
      </xdr:spPr>
    </xdr:pic>
    <xdr:clientData/>
  </xdr:twoCellAnchor>
  <xdr:twoCellAnchor>
    <xdr:from>
      <xdr:col>2</xdr:col>
      <xdr:colOff>12402</xdr:colOff>
      <xdr:row>9</xdr:row>
      <xdr:rowOff>14605</xdr:rowOff>
    </xdr:from>
    <xdr:to>
      <xdr:col>2</xdr:col>
      <xdr:colOff>926802</xdr:colOff>
      <xdr:row>9</xdr:row>
      <xdr:rowOff>929005</xdr:rowOff>
    </xdr:to>
    <xdr:pic>
      <xdr:nvPicPr>
        <xdr:cNvPr id="12" name="Picture 11">
          <a:extLst>
            <a:ext uri="{FF2B5EF4-FFF2-40B4-BE49-F238E27FC236}">
              <a16:creationId xmlns:a16="http://schemas.microsoft.com/office/drawing/2014/main" id="{9F0CF1E1-7413-4447-9173-9B6CCD33F5F7}"/>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xdr:blipFill>
      <xdr:spPr>
        <a:xfrm>
          <a:off x="5930602" y="2770505"/>
          <a:ext cx="914400" cy="914400"/>
        </a:xfrm>
        <a:prstGeom prst="rect">
          <a:avLst/>
        </a:prstGeom>
      </xdr:spPr>
    </xdr:pic>
    <xdr:clientData/>
  </xdr:twoCellAnchor>
  <xdr:twoCellAnchor>
    <xdr:from>
      <xdr:col>4</xdr:col>
      <xdr:colOff>17445</xdr:colOff>
      <xdr:row>10</xdr:row>
      <xdr:rowOff>14605</xdr:rowOff>
    </xdr:from>
    <xdr:to>
      <xdr:col>4</xdr:col>
      <xdr:colOff>1843289</xdr:colOff>
      <xdr:row>10</xdr:row>
      <xdr:rowOff>927527</xdr:rowOff>
    </xdr:to>
    <xdr:pic>
      <xdr:nvPicPr>
        <xdr:cNvPr id="13" name="Picture 12">
          <a:extLst>
            <a:ext uri="{FF2B5EF4-FFF2-40B4-BE49-F238E27FC236}">
              <a16:creationId xmlns:a16="http://schemas.microsoft.com/office/drawing/2014/main" id="{493E8DE3-ED5A-1D4C-B405-44BA950743BA}"/>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xdr:blipFill>
      <xdr:spPr>
        <a:xfrm>
          <a:off x="9834545" y="3710305"/>
          <a:ext cx="1825844" cy="912922"/>
        </a:xfrm>
        <a:prstGeom prst="rect">
          <a:avLst/>
        </a:prstGeom>
      </xdr:spPr>
    </xdr:pic>
    <xdr:clientData/>
  </xdr:twoCellAnchor>
  <xdr:twoCellAnchor>
    <xdr:from>
      <xdr:col>2</xdr:col>
      <xdr:colOff>12402</xdr:colOff>
      <xdr:row>10</xdr:row>
      <xdr:rowOff>14605</xdr:rowOff>
    </xdr:from>
    <xdr:to>
      <xdr:col>2</xdr:col>
      <xdr:colOff>926802</xdr:colOff>
      <xdr:row>10</xdr:row>
      <xdr:rowOff>929005</xdr:rowOff>
    </xdr:to>
    <xdr:pic>
      <xdr:nvPicPr>
        <xdr:cNvPr id="14" name="Picture 13">
          <a:extLst>
            <a:ext uri="{FF2B5EF4-FFF2-40B4-BE49-F238E27FC236}">
              <a16:creationId xmlns:a16="http://schemas.microsoft.com/office/drawing/2014/main" id="{20CF0769-F00D-514D-98BF-D39BC330A9A2}"/>
            </a:ext>
          </a:extLst>
        </xdr:cNvPr>
        <xdr:cNvPicPr>
          <a:picLocks noChangeAspect="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xdr:blipFill>
      <xdr:spPr>
        <a:xfrm>
          <a:off x="5930602" y="3710305"/>
          <a:ext cx="914400" cy="914400"/>
        </a:xfrm>
        <a:prstGeom prst="rect">
          <a:avLst/>
        </a:prstGeom>
      </xdr:spPr>
    </xdr:pic>
    <xdr:clientData/>
  </xdr:twoCellAnchor>
  <xdr:twoCellAnchor>
    <xdr:from>
      <xdr:col>4</xdr:col>
      <xdr:colOff>17445</xdr:colOff>
      <xdr:row>11</xdr:row>
      <xdr:rowOff>14605</xdr:rowOff>
    </xdr:from>
    <xdr:to>
      <xdr:col>4</xdr:col>
      <xdr:colOff>1843289</xdr:colOff>
      <xdr:row>11</xdr:row>
      <xdr:rowOff>927527</xdr:rowOff>
    </xdr:to>
    <xdr:pic>
      <xdr:nvPicPr>
        <xdr:cNvPr id="15" name="Picture 14">
          <a:extLst>
            <a:ext uri="{FF2B5EF4-FFF2-40B4-BE49-F238E27FC236}">
              <a16:creationId xmlns:a16="http://schemas.microsoft.com/office/drawing/2014/main" id="{2201FBCE-899D-AA4F-ABE7-9DD25F5E6313}"/>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xdr:blipFill>
      <xdr:spPr>
        <a:xfrm>
          <a:off x="9834545" y="4650105"/>
          <a:ext cx="1825844" cy="912922"/>
        </a:xfrm>
        <a:prstGeom prst="rect">
          <a:avLst/>
        </a:prstGeom>
      </xdr:spPr>
    </xdr:pic>
    <xdr:clientData/>
  </xdr:twoCellAnchor>
  <xdr:twoCellAnchor>
    <xdr:from>
      <xdr:col>2</xdr:col>
      <xdr:colOff>12402</xdr:colOff>
      <xdr:row>11</xdr:row>
      <xdr:rowOff>14605</xdr:rowOff>
    </xdr:from>
    <xdr:to>
      <xdr:col>2</xdr:col>
      <xdr:colOff>926802</xdr:colOff>
      <xdr:row>11</xdr:row>
      <xdr:rowOff>929005</xdr:rowOff>
    </xdr:to>
    <xdr:pic>
      <xdr:nvPicPr>
        <xdr:cNvPr id="16" name="Picture 15">
          <a:extLst>
            <a:ext uri="{FF2B5EF4-FFF2-40B4-BE49-F238E27FC236}">
              <a16:creationId xmlns:a16="http://schemas.microsoft.com/office/drawing/2014/main" id="{675C2200-F05E-914A-9CE0-35E30E4E8C6E}"/>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xdr:blipFill>
      <xdr:spPr>
        <a:xfrm>
          <a:off x="5930602" y="4650105"/>
          <a:ext cx="914400" cy="914400"/>
        </a:xfrm>
        <a:prstGeom prst="rect">
          <a:avLst/>
        </a:prstGeom>
      </xdr:spPr>
    </xdr:pic>
    <xdr:clientData/>
  </xdr:twoCellAnchor>
  <xdr:twoCellAnchor>
    <xdr:from>
      <xdr:col>4</xdr:col>
      <xdr:colOff>17445</xdr:colOff>
      <xdr:row>12</xdr:row>
      <xdr:rowOff>14605</xdr:rowOff>
    </xdr:from>
    <xdr:to>
      <xdr:col>4</xdr:col>
      <xdr:colOff>1843289</xdr:colOff>
      <xdr:row>12</xdr:row>
      <xdr:rowOff>927527</xdr:rowOff>
    </xdr:to>
    <xdr:pic>
      <xdr:nvPicPr>
        <xdr:cNvPr id="17" name="Picture 16">
          <a:extLst>
            <a:ext uri="{FF2B5EF4-FFF2-40B4-BE49-F238E27FC236}">
              <a16:creationId xmlns:a16="http://schemas.microsoft.com/office/drawing/2014/main" id="{22B76245-6D86-6D42-A8ED-2B8C6A928B17}"/>
            </a:ext>
          </a:extLst>
        </xdr:cNvPr>
        <xdr:cNvPicPr>
          <a:picLocks noChangeAspect="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xdr:blipFill>
      <xdr:spPr>
        <a:xfrm>
          <a:off x="9834545" y="5589905"/>
          <a:ext cx="1825844" cy="912922"/>
        </a:xfrm>
        <a:prstGeom prst="rect">
          <a:avLst/>
        </a:prstGeom>
      </xdr:spPr>
    </xdr:pic>
    <xdr:clientData/>
  </xdr:twoCellAnchor>
  <xdr:twoCellAnchor>
    <xdr:from>
      <xdr:col>2</xdr:col>
      <xdr:colOff>12402</xdr:colOff>
      <xdr:row>12</xdr:row>
      <xdr:rowOff>14605</xdr:rowOff>
    </xdr:from>
    <xdr:to>
      <xdr:col>2</xdr:col>
      <xdr:colOff>926802</xdr:colOff>
      <xdr:row>12</xdr:row>
      <xdr:rowOff>929005</xdr:rowOff>
    </xdr:to>
    <xdr:pic>
      <xdr:nvPicPr>
        <xdr:cNvPr id="18" name="Picture 17">
          <a:extLst>
            <a:ext uri="{FF2B5EF4-FFF2-40B4-BE49-F238E27FC236}">
              <a16:creationId xmlns:a16="http://schemas.microsoft.com/office/drawing/2014/main" id="{0346E271-330F-E94F-884C-EDA4717E1F5A}"/>
            </a:ext>
          </a:extLst>
        </xdr:cNvPr>
        <xdr:cNvPicPr>
          <a:picLocks noChangeAspect="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xdr:blipFill>
      <xdr:spPr>
        <a:xfrm>
          <a:off x="5930602" y="5589905"/>
          <a:ext cx="914400" cy="914400"/>
        </a:xfrm>
        <a:prstGeom prst="rect">
          <a:avLst/>
        </a:prstGeom>
      </xdr:spPr>
    </xdr:pic>
    <xdr:clientData/>
  </xdr:twoCellAnchor>
  <xdr:twoCellAnchor>
    <xdr:from>
      <xdr:col>4</xdr:col>
      <xdr:colOff>17445</xdr:colOff>
      <xdr:row>13</xdr:row>
      <xdr:rowOff>14605</xdr:rowOff>
    </xdr:from>
    <xdr:to>
      <xdr:col>4</xdr:col>
      <xdr:colOff>1843289</xdr:colOff>
      <xdr:row>13</xdr:row>
      <xdr:rowOff>927527</xdr:rowOff>
    </xdr:to>
    <xdr:pic>
      <xdr:nvPicPr>
        <xdr:cNvPr id="19" name="Picture 18">
          <a:extLst>
            <a:ext uri="{FF2B5EF4-FFF2-40B4-BE49-F238E27FC236}">
              <a16:creationId xmlns:a16="http://schemas.microsoft.com/office/drawing/2014/main" id="{52D3D943-0AA8-914D-A126-824FBCE8A346}"/>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xdr:blipFill>
      <xdr:spPr>
        <a:xfrm>
          <a:off x="9834545" y="6529705"/>
          <a:ext cx="1825844" cy="912922"/>
        </a:xfrm>
        <a:prstGeom prst="rect">
          <a:avLst/>
        </a:prstGeom>
      </xdr:spPr>
    </xdr:pic>
    <xdr:clientData/>
  </xdr:twoCellAnchor>
  <xdr:twoCellAnchor>
    <xdr:from>
      <xdr:col>2</xdr:col>
      <xdr:colOff>12402</xdr:colOff>
      <xdr:row>13</xdr:row>
      <xdr:rowOff>14605</xdr:rowOff>
    </xdr:from>
    <xdr:to>
      <xdr:col>2</xdr:col>
      <xdr:colOff>926802</xdr:colOff>
      <xdr:row>13</xdr:row>
      <xdr:rowOff>929005</xdr:rowOff>
    </xdr:to>
    <xdr:pic>
      <xdr:nvPicPr>
        <xdr:cNvPr id="20" name="Picture 19">
          <a:extLst>
            <a:ext uri="{FF2B5EF4-FFF2-40B4-BE49-F238E27FC236}">
              <a16:creationId xmlns:a16="http://schemas.microsoft.com/office/drawing/2014/main" id="{8EF5C2BA-8C04-734E-84FA-44C703BBFB57}"/>
            </a:ext>
          </a:extLst>
        </xdr:cNvPr>
        <xdr:cNvPicPr>
          <a:picLocks noChangeAspect="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xdr:blipFill>
      <xdr:spPr>
        <a:xfrm>
          <a:off x="5930602" y="6529705"/>
          <a:ext cx="914400" cy="914400"/>
        </a:xfrm>
        <a:prstGeom prst="rect">
          <a:avLst/>
        </a:prstGeom>
      </xdr:spPr>
    </xdr:pic>
    <xdr:clientData/>
  </xdr:twoCellAnchor>
  <xdr:twoCellAnchor>
    <xdr:from>
      <xdr:col>4</xdr:col>
      <xdr:colOff>17445</xdr:colOff>
      <xdr:row>15</xdr:row>
      <xdr:rowOff>14605</xdr:rowOff>
    </xdr:from>
    <xdr:to>
      <xdr:col>4</xdr:col>
      <xdr:colOff>1843289</xdr:colOff>
      <xdr:row>15</xdr:row>
      <xdr:rowOff>927527</xdr:rowOff>
    </xdr:to>
    <xdr:pic>
      <xdr:nvPicPr>
        <xdr:cNvPr id="21" name="Picture 20">
          <a:extLst>
            <a:ext uri="{FF2B5EF4-FFF2-40B4-BE49-F238E27FC236}">
              <a16:creationId xmlns:a16="http://schemas.microsoft.com/office/drawing/2014/main" id="{92B55EFA-C8D9-0949-B02B-C27C7F01DF27}"/>
            </a:ext>
          </a:extLst>
        </xdr:cNvPr>
        <xdr:cNvPicPr>
          <a:picLocks noChangeAspect="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xdr:blipFill>
      <xdr:spPr>
        <a:xfrm>
          <a:off x="9834545" y="8409305"/>
          <a:ext cx="1825844" cy="912922"/>
        </a:xfrm>
        <a:prstGeom prst="rect">
          <a:avLst/>
        </a:prstGeom>
      </xdr:spPr>
    </xdr:pic>
    <xdr:clientData/>
  </xdr:twoCellAnchor>
  <xdr:twoCellAnchor>
    <xdr:from>
      <xdr:col>2</xdr:col>
      <xdr:colOff>12402</xdr:colOff>
      <xdr:row>15</xdr:row>
      <xdr:rowOff>14605</xdr:rowOff>
    </xdr:from>
    <xdr:to>
      <xdr:col>2</xdr:col>
      <xdr:colOff>926802</xdr:colOff>
      <xdr:row>15</xdr:row>
      <xdr:rowOff>929005</xdr:rowOff>
    </xdr:to>
    <xdr:pic>
      <xdr:nvPicPr>
        <xdr:cNvPr id="22" name="Picture 21">
          <a:extLst>
            <a:ext uri="{FF2B5EF4-FFF2-40B4-BE49-F238E27FC236}">
              <a16:creationId xmlns:a16="http://schemas.microsoft.com/office/drawing/2014/main" id="{1CA168CA-5D16-A440-93DC-921B534AE5EE}"/>
            </a:ext>
          </a:extLst>
        </xdr:cNvPr>
        <xdr:cNvPicPr>
          <a:picLocks noChangeAspect="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xdr:blipFill>
      <xdr:spPr>
        <a:xfrm>
          <a:off x="5930602" y="8409305"/>
          <a:ext cx="914400" cy="914400"/>
        </a:xfrm>
        <a:prstGeom prst="rect">
          <a:avLst/>
        </a:prstGeom>
      </xdr:spPr>
    </xdr:pic>
    <xdr:clientData/>
  </xdr:twoCellAnchor>
  <xdr:twoCellAnchor>
    <xdr:from>
      <xdr:col>4</xdr:col>
      <xdr:colOff>17445</xdr:colOff>
      <xdr:row>14</xdr:row>
      <xdr:rowOff>14605</xdr:rowOff>
    </xdr:from>
    <xdr:to>
      <xdr:col>4</xdr:col>
      <xdr:colOff>1843289</xdr:colOff>
      <xdr:row>14</xdr:row>
      <xdr:rowOff>927527</xdr:rowOff>
    </xdr:to>
    <xdr:pic>
      <xdr:nvPicPr>
        <xdr:cNvPr id="24" name="Picture 23">
          <a:extLst>
            <a:ext uri="{FF2B5EF4-FFF2-40B4-BE49-F238E27FC236}">
              <a16:creationId xmlns:a16="http://schemas.microsoft.com/office/drawing/2014/main" id="{7FBF271B-68DC-1843-BE45-8ABFC9C1614C}"/>
            </a:ext>
          </a:extLst>
        </xdr:cNvPr>
        <xdr:cNvPicPr>
          <a:picLocks noChangeAspect="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xdr:blipFill>
      <xdr:spPr>
        <a:xfrm>
          <a:off x="9834545" y="7469505"/>
          <a:ext cx="1825844" cy="912922"/>
        </a:xfrm>
        <a:prstGeom prst="rect">
          <a:avLst/>
        </a:prstGeom>
      </xdr:spPr>
    </xdr:pic>
    <xdr:clientData/>
  </xdr:twoCellAnchor>
  <xdr:twoCellAnchor>
    <xdr:from>
      <xdr:col>2</xdr:col>
      <xdr:colOff>12402</xdr:colOff>
      <xdr:row>14</xdr:row>
      <xdr:rowOff>14605</xdr:rowOff>
    </xdr:from>
    <xdr:to>
      <xdr:col>2</xdr:col>
      <xdr:colOff>926802</xdr:colOff>
      <xdr:row>14</xdr:row>
      <xdr:rowOff>929005</xdr:rowOff>
    </xdr:to>
    <xdr:pic>
      <xdr:nvPicPr>
        <xdr:cNvPr id="25" name="Picture 24">
          <a:extLst>
            <a:ext uri="{FF2B5EF4-FFF2-40B4-BE49-F238E27FC236}">
              <a16:creationId xmlns:a16="http://schemas.microsoft.com/office/drawing/2014/main" id="{AF5F8A4D-18E2-B041-82AD-94F15766AC9B}"/>
            </a:ext>
          </a:extLst>
        </xdr:cNvPr>
        <xdr:cNvPicPr>
          <a:picLocks noChangeAspect="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xdr:blipFill>
      <xdr:spPr>
        <a:xfrm>
          <a:off x="5930602" y="7469505"/>
          <a:ext cx="914400" cy="914400"/>
        </a:xfrm>
        <a:prstGeom prst="rect">
          <a:avLst/>
        </a:prstGeom>
      </xdr:spPr>
    </xdr:pic>
    <xdr:clientData/>
  </xdr:twoCellAnchor>
  <xdr:twoCellAnchor>
    <xdr:from>
      <xdr:col>4</xdr:col>
      <xdr:colOff>30124</xdr:colOff>
      <xdr:row>8</xdr:row>
      <xdr:rowOff>14605</xdr:rowOff>
    </xdr:from>
    <xdr:to>
      <xdr:col>4</xdr:col>
      <xdr:colOff>1830609</xdr:colOff>
      <xdr:row>8</xdr:row>
      <xdr:rowOff>927527</xdr:rowOff>
    </xdr:to>
    <xdr:pic>
      <xdr:nvPicPr>
        <xdr:cNvPr id="23" name="Picture 22">
          <a:extLst>
            <a:ext uri="{FF2B5EF4-FFF2-40B4-BE49-F238E27FC236}">
              <a16:creationId xmlns:a16="http://schemas.microsoft.com/office/drawing/2014/main" id="{B5C3473C-26FD-9646-A66B-6A62A11CB700}"/>
            </a:ext>
          </a:extLst>
        </xdr:cNvPr>
        <xdr:cNvPicPr>
          <a:picLocks noChangeAspect="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xdr:blipFill>
      <xdr:spPr>
        <a:xfrm>
          <a:off x="9847224" y="3710305"/>
          <a:ext cx="1800485" cy="912922"/>
        </a:xfrm>
        <a:prstGeom prst="rect">
          <a:avLst/>
        </a:prstGeom>
      </xdr:spPr>
    </xdr:pic>
    <xdr:clientData/>
  </xdr:twoCellAnchor>
  <xdr:twoCellAnchor>
    <xdr:from>
      <xdr:col>2</xdr:col>
      <xdr:colOff>12402</xdr:colOff>
      <xdr:row>8</xdr:row>
      <xdr:rowOff>14605</xdr:rowOff>
    </xdr:from>
    <xdr:to>
      <xdr:col>2</xdr:col>
      <xdr:colOff>926802</xdr:colOff>
      <xdr:row>8</xdr:row>
      <xdr:rowOff>929005</xdr:rowOff>
    </xdr:to>
    <xdr:pic>
      <xdr:nvPicPr>
        <xdr:cNvPr id="26" name="Picture 25">
          <a:extLst>
            <a:ext uri="{FF2B5EF4-FFF2-40B4-BE49-F238E27FC236}">
              <a16:creationId xmlns:a16="http://schemas.microsoft.com/office/drawing/2014/main" id="{3AE5C17D-8DD6-5B4A-9C4E-0FB7C9D56754}"/>
            </a:ext>
          </a:extLst>
        </xdr:cNvPr>
        <xdr:cNvPicPr>
          <a:picLocks noChangeAspect="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xdr:blipFill>
      <xdr:spPr>
        <a:xfrm>
          <a:off x="5930602" y="3710305"/>
          <a:ext cx="914400" cy="914400"/>
        </a:xfrm>
        <a:prstGeom prst="rect">
          <a:avLst/>
        </a:prstGeom>
      </xdr:spPr>
    </xdr:pic>
    <xdr:clientData/>
  </xdr:twoCellAnchor>
  <xdr:twoCellAnchor>
    <xdr:from>
      <xdr:col>4</xdr:col>
      <xdr:colOff>30124</xdr:colOff>
      <xdr:row>7</xdr:row>
      <xdr:rowOff>14605</xdr:rowOff>
    </xdr:from>
    <xdr:to>
      <xdr:col>4</xdr:col>
      <xdr:colOff>1830609</xdr:colOff>
      <xdr:row>7</xdr:row>
      <xdr:rowOff>927527</xdr:rowOff>
    </xdr:to>
    <xdr:pic>
      <xdr:nvPicPr>
        <xdr:cNvPr id="27" name="Picture 26">
          <a:extLst>
            <a:ext uri="{FF2B5EF4-FFF2-40B4-BE49-F238E27FC236}">
              <a16:creationId xmlns:a16="http://schemas.microsoft.com/office/drawing/2014/main" id="{8243C571-7DE3-C64E-8F75-05A530A718BB}"/>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xdr:blipFill>
      <xdr:spPr>
        <a:xfrm>
          <a:off x="9847224" y="2770505"/>
          <a:ext cx="1800485" cy="912922"/>
        </a:xfrm>
        <a:prstGeom prst="rect">
          <a:avLst/>
        </a:prstGeom>
      </xdr:spPr>
    </xdr:pic>
    <xdr:clientData/>
  </xdr:twoCellAnchor>
  <xdr:twoCellAnchor>
    <xdr:from>
      <xdr:col>2</xdr:col>
      <xdr:colOff>12402</xdr:colOff>
      <xdr:row>7</xdr:row>
      <xdr:rowOff>14605</xdr:rowOff>
    </xdr:from>
    <xdr:to>
      <xdr:col>2</xdr:col>
      <xdr:colOff>926802</xdr:colOff>
      <xdr:row>7</xdr:row>
      <xdr:rowOff>929005</xdr:rowOff>
    </xdr:to>
    <xdr:pic>
      <xdr:nvPicPr>
        <xdr:cNvPr id="28" name="Picture 27">
          <a:extLst>
            <a:ext uri="{FF2B5EF4-FFF2-40B4-BE49-F238E27FC236}">
              <a16:creationId xmlns:a16="http://schemas.microsoft.com/office/drawing/2014/main" id="{6264A0AC-9D85-2D4F-94FA-E578E70E62B7}"/>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xdr:blipFill>
      <xdr:spPr>
        <a:xfrm>
          <a:off x="5930602" y="2770505"/>
          <a:ext cx="914400" cy="9144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2</xdr:col>
      <xdr:colOff>12402</xdr:colOff>
      <xdr:row>140</xdr:row>
      <xdr:rowOff>12979</xdr:rowOff>
    </xdr:from>
    <xdr:to>
      <xdr:col>2</xdr:col>
      <xdr:colOff>926802</xdr:colOff>
      <xdr:row>140</xdr:row>
      <xdr:rowOff>927379</xdr:rowOff>
    </xdr:to>
    <xdr:pic>
      <xdr:nvPicPr>
        <xdr:cNvPr id="105" name="Picture 104">
          <a:extLst>
            <a:ext uri="{FF2B5EF4-FFF2-40B4-BE49-F238E27FC236}">
              <a16:creationId xmlns:a16="http://schemas.microsoft.com/office/drawing/2014/main" id="{A053BD3D-ED7C-B341-99CB-F63A0AADC42A}"/>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5930602" y="82651879"/>
          <a:ext cx="914400" cy="914400"/>
        </a:xfrm>
        <a:prstGeom prst="rect">
          <a:avLst/>
        </a:prstGeom>
      </xdr:spPr>
    </xdr:pic>
    <xdr:clientData/>
  </xdr:twoCellAnchor>
  <xdr:twoCellAnchor>
    <xdr:from>
      <xdr:col>2</xdr:col>
      <xdr:colOff>12402</xdr:colOff>
      <xdr:row>134</xdr:row>
      <xdr:rowOff>12979</xdr:rowOff>
    </xdr:from>
    <xdr:to>
      <xdr:col>2</xdr:col>
      <xdr:colOff>926802</xdr:colOff>
      <xdr:row>134</xdr:row>
      <xdr:rowOff>927379</xdr:rowOff>
    </xdr:to>
    <xdr:pic>
      <xdr:nvPicPr>
        <xdr:cNvPr id="106" name="Picture 105">
          <a:extLst>
            <a:ext uri="{FF2B5EF4-FFF2-40B4-BE49-F238E27FC236}">
              <a16:creationId xmlns:a16="http://schemas.microsoft.com/office/drawing/2014/main" id="{E1B9905A-0E7D-BA41-8A62-B0022C3ADB6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930602" y="5588279"/>
          <a:ext cx="914400" cy="914400"/>
        </a:xfrm>
        <a:prstGeom prst="rect">
          <a:avLst/>
        </a:prstGeom>
      </xdr:spPr>
    </xdr:pic>
    <xdr:clientData/>
  </xdr:twoCellAnchor>
  <xdr:twoCellAnchor>
    <xdr:from>
      <xdr:col>2</xdr:col>
      <xdr:colOff>12402</xdr:colOff>
      <xdr:row>135</xdr:row>
      <xdr:rowOff>12979</xdr:rowOff>
    </xdr:from>
    <xdr:to>
      <xdr:col>2</xdr:col>
      <xdr:colOff>926802</xdr:colOff>
      <xdr:row>135</xdr:row>
      <xdr:rowOff>927379</xdr:rowOff>
    </xdr:to>
    <xdr:pic>
      <xdr:nvPicPr>
        <xdr:cNvPr id="107" name="Picture 106">
          <a:extLst>
            <a:ext uri="{FF2B5EF4-FFF2-40B4-BE49-F238E27FC236}">
              <a16:creationId xmlns:a16="http://schemas.microsoft.com/office/drawing/2014/main" id="{1A6913B6-EB8E-064A-B860-F796FBE3E23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0602" y="4648479"/>
          <a:ext cx="914400" cy="914400"/>
        </a:xfrm>
        <a:prstGeom prst="rect">
          <a:avLst/>
        </a:prstGeom>
      </xdr:spPr>
    </xdr:pic>
    <xdr:clientData/>
  </xdr:twoCellAnchor>
  <xdr:twoCellAnchor>
    <xdr:from>
      <xdr:col>2</xdr:col>
      <xdr:colOff>12402</xdr:colOff>
      <xdr:row>132</xdr:row>
      <xdr:rowOff>12979</xdr:rowOff>
    </xdr:from>
    <xdr:to>
      <xdr:col>2</xdr:col>
      <xdr:colOff>926802</xdr:colOff>
      <xdr:row>132</xdr:row>
      <xdr:rowOff>927379</xdr:rowOff>
    </xdr:to>
    <xdr:pic>
      <xdr:nvPicPr>
        <xdr:cNvPr id="108" name="Picture 107">
          <a:extLst>
            <a:ext uri="{FF2B5EF4-FFF2-40B4-BE49-F238E27FC236}">
              <a16:creationId xmlns:a16="http://schemas.microsoft.com/office/drawing/2014/main" id="{6A058557-1A04-D342-8793-5B4AD1FD32A9}"/>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926973" y="64093550"/>
          <a:ext cx="914400" cy="914400"/>
        </a:xfrm>
        <a:prstGeom prst="rect">
          <a:avLst/>
        </a:prstGeom>
      </xdr:spPr>
    </xdr:pic>
    <xdr:clientData/>
  </xdr:twoCellAnchor>
  <xdr:twoCellAnchor>
    <xdr:from>
      <xdr:col>2</xdr:col>
      <xdr:colOff>12402</xdr:colOff>
      <xdr:row>133</xdr:row>
      <xdr:rowOff>12979</xdr:rowOff>
    </xdr:from>
    <xdr:to>
      <xdr:col>2</xdr:col>
      <xdr:colOff>926802</xdr:colOff>
      <xdr:row>133</xdr:row>
      <xdr:rowOff>927379</xdr:rowOff>
    </xdr:to>
    <xdr:pic>
      <xdr:nvPicPr>
        <xdr:cNvPr id="109" name="Picture 108">
          <a:extLst>
            <a:ext uri="{FF2B5EF4-FFF2-40B4-BE49-F238E27FC236}">
              <a16:creationId xmlns:a16="http://schemas.microsoft.com/office/drawing/2014/main" id="{F9141EAD-2522-1744-8479-8AC792124A8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5926973" y="63150122"/>
          <a:ext cx="914400" cy="914400"/>
        </a:xfrm>
        <a:prstGeom prst="rect">
          <a:avLst/>
        </a:prstGeom>
      </xdr:spPr>
    </xdr:pic>
    <xdr:clientData/>
  </xdr:twoCellAnchor>
  <xdr:twoCellAnchor>
    <xdr:from>
      <xdr:col>2</xdr:col>
      <xdr:colOff>12402</xdr:colOff>
      <xdr:row>136</xdr:row>
      <xdr:rowOff>12979</xdr:rowOff>
    </xdr:from>
    <xdr:to>
      <xdr:col>2</xdr:col>
      <xdr:colOff>926802</xdr:colOff>
      <xdr:row>136</xdr:row>
      <xdr:rowOff>927379</xdr:rowOff>
    </xdr:to>
    <xdr:pic>
      <xdr:nvPicPr>
        <xdr:cNvPr id="110" name="Picture 109">
          <a:extLst>
            <a:ext uri="{FF2B5EF4-FFF2-40B4-BE49-F238E27FC236}">
              <a16:creationId xmlns:a16="http://schemas.microsoft.com/office/drawing/2014/main" id="{70658D51-DA47-3C4F-B65E-C9ACC43E1CF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5930602" y="68554879"/>
          <a:ext cx="914400" cy="914400"/>
        </a:xfrm>
        <a:prstGeom prst="rect">
          <a:avLst/>
        </a:prstGeom>
      </xdr:spPr>
    </xdr:pic>
    <xdr:clientData/>
  </xdr:twoCellAnchor>
  <xdr:twoCellAnchor>
    <xdr:from>
      <xdr:col>2</xdr:col>
      <xdr:colOff>12402</xdr:colOff>
      <xdr:row>137</xdr:row>
      <xdr:rowOff>12979</xdr:rowOff>
    </xdr:from>
    <xdr:to>
      <xdr:col>2</xdr:col>
      <xdr:colOff>926802</xdr:colOff>
      <xdr:row>137</xdr:row>
      <xdr:rowOff>927379</xdr:rowOff>
    </xdr:to>
    <xdr:pic>
      <xdr:nvPicPr>
        <xdr:cNvPr id="111" name="Picture 110">
          <a:extLst>
            <a:ext uri="{FF2B5EF4-FFF2-40B4-BE49-F238E27FC236}">
              <a16:creationId xmlns:a16="http://schemas.microsoft.com/office/drawing/2014/main" id="{453678E3-A840-6D4D-8C0C-EFD0BCCED8F2}"/>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5930602" y="67615079"/>
          <a:ext cx="914400" cy="914400"/>
        </a:xfrm>
        <a:prstGeom prst="rect">
          <a:avLst/>
        </a:prstGeom>
      </xdr:spPr>
    </xdr:pic>
    <xdr:clientData/>
  </xdr:twoCellAnchor>
  <xdr:twoCellAnchor>
    <xdr:from>
      <xdr:col>2</xdr:col>
      <xdr:colOff>12402</xdr:colOff>
      <xdr:row>138</xdr:row>
      <xdr:rowOff>12979</xdr:rowOff>
    </xdr:from>
    <xdr:to>
      <xdr:col>2</xdr:col>
      <xdr:colOff>926802</xdr:colOff>
      <xdr:row>138</xdr:row>
      <xdr:rowOff>927379</xdr:rowOff>
    </xdr:to>
    <xdr:pic>
      <xdr:nvPicPr>
        <xdr:cNvPr id="112" name="Picture 111">
          <a:extLst>
            <a:ext uri="{FF2B5EF4-FFF2-40B4-BE49-F238E27FC236}">
              <a16:creationId xmlns:a16="http://schemas.microsoft.com/office/drawing/2014/main" id="{37E8ECE1-348F-054E-9246-DBB4F66E4889}"/>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5930602" y="71374279"/>
          <a:ext cx="914400" cy="914400"/>
        </a:xfrm>
        <a:prstGeom prst="rect">
          <a:avLst/>
        </a:prstGeom>
      </xdr:spPr>
    </xdr:pic>
    <xdr:clientData/>
  </xdr:twoCellAnchor>
  <xdr:twoCellAnchor>
    <xdr:from>
      <xdr:col>2</xdr:col>
      <xdr:colOff>12402</xdr:colOff>
      <xdr:row>139</xdr:row>
      <xdr:rowOff>12979</xdr:rowOff>
    </xdr:from>
    <xdr:to>
      <xdr:col>2</xdr:col>
      <xdr:colOff>926802</xdr:colOff>
      <xdr:row>139</xdr:row>
      <xdr:rowOff>927379</xdr:rowOff>
    </xdr:to>
    <xdr:pic>
      <xdr:nvPicPr>
        <xdr:cNvPr id="113" name="Picture 112">
          <a:extLst>
            <a:ext uri="{FF2B5EF4-FFF2-40B4-BE49-F238E27FC236}">
              <a16:creationId xmlns:a16="http://schemas.microsoft.com/office/drawing/2014/main" id="{D42E9D99-82D9-9341-B562-E650B952CEEF}"/>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5930602" y="70434479"/>
          <a:ext cx="914400" cy="914400"/>
        </a:xfrm>
        <a:prstGeom prst="rect">
          <a:avLst/>
        </a:prstGeom>
      </xdr:spPr>
    </xdr:pic>
    <xdr:clientData/>
  </xdr:twoCellAnchor>
  <xdr:twoCellAnchor>
    <xdr:from>
      <xdr:col>2</xdr:col>
      <xdr:colOff>12402</xdr:colOff>
      <xdr:row>141</xdr:row>
      <xdr:rowOff>12979</xdr:rowOff>
    </xdr:from>
    <xdr:to>
      <xdr:col>2</xdr:col>
      <xdr:colOff>926802</xdr:colOff>
      <xdr:row>141</xdr:row>
      <xdr:rowOff>927379</xdr:rowOff>
    </xdr:to>
    <xdr:pic>
      <xdr:nvPicPr>
        <xdr:cNvPr id="114" name="Picture 113">
          <a:extLst>
            <a:ext uri="{FF2B5EF4-FFF2-40B4-BE49-F238E27FC236}">
              <a16:creationId xmlns:a16="http://schemas.microsoft.com/office/drawing/2014/main" id="{123B49D9-16F8-2749-8406-F8C779E48EB3}"/>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5930602" y="92049879"/>
          <a:ext cx="914400" cy="914400"/>
        </a:xfrm>
        <a:prstGeom prst="rect">
          <a:avLst/>
        </a:prstGeom>
      </xdr:spPr>
    </xdr:pic>
    <xdr:clientData/>
  </xdr:twoCellAnchor>
  <xdr:twoCellAnchor>
    <xdr:from>
      <xdr:col>2</xdr:col>
      <xdr:colOff>12402</xdr:colOff>
      <xdr:row>142</xdr:row>
      <xdr:rowOff>12979</xdr:rowOff>
    </xdr:from>
    <xdr:to>
      <xdr:col>2</xdr:col>
      <xdr:colOff>926802</xdr:colOff>
      <xdr:row>142</xdr:row>
      <xdr:rowOff>927379</xdr:rowOff>
    </xdr:to>
    <xdr:pic>
      <xdr:nvPicPr>
        <xdr:cNvPr id="115" name="Picture 114">
          <a:extLst>
            <a:ext uri="{FF2B5EF4-FFF2-40B4-BE49-F238E27FC236}">
              <a16:creationId xmlns:a16="http://schemas.microsoft.com/office/drawing/2014/main" id="{79D669C4-EBFA-B648-BB07-F0C260436BAD}"/>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5930602" y="91110079"/>
          <a:ext cx="914400" cy="914400"/>
        </a:xfrm>
        <a:prstGeom prst="rect">
          <a:avLst/>
        </a:prstGeom>
      </xdr:spPr>
    </xdr:pic>
    <xdr:clientData/>
  </xdr:twoCellAnchor>
  <xdr:twoCellAnchor>
    <xdr:from>
      <xdr:col>2</xdr:col>
      <xdr:colOff>12402</xdr:colOff>
      <xdr:row>124</xdr:row>
      <xdr:rowOff>12979</xdr:rowOff>
    </xdr:from>
    <xdr:to>
      <xdr:col>2</xdr:col>
      <xdr:colOff>926802</xdr:colOff>
      <xdr:row>124</xdr:row>
      <xdr:rowOff>927379</xdr:rowOff>
    </xdr:to>
    <xdr:pic>
      <xdr:nvPicPr>
        <xdr:cNvPr id="116" name="Picture 115">
          <a:extLst>
            <a:ext uri="{FF2B5EF4-FFF2-40B4-BE49-F238E27FC236}">
              <a16:creationId xmlns:a16="http://schemas.microsoft.com/office/drawing/2014/main" id="{1174BECF-BF5E-2A49-94F9-F0357F345386}"/>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xdr:blipFill>
      <xdr:spPr>
        <a:xfrm>
          <a:off x="5930602" y="92989679"/>
          <a:ext cx="914400" cy="914400"/>
        </a:xfrm>
        <a:prstGeom prst="rect">
          <a:avLst/>
        </a:prstGeom>
      </xdr:spPr>
    </xdr:pic>
    <xdr:clientData/>
  </xdr:twoCellAnchor>
  <xdr:twoCellAnchor>
    <xdr:from>
      <xdr:col>2</xdr:col>
      <xdr:colOff>12402</xdr:colOff>
      <xdr:row>143</xdr:row>
      <xdr:rowOff>12979</xdr:rowOff>
    </xdr:from>
    <xdr:to>
      <xdr:col>2</xdr:col>
      <xdr:colOff>926802</xdr:colOff>
      <xdr:row>143</xdr:row>
      <xdr:rowOff>927379</xdr:rowOff>
    </xdr:to>
    <xdr:pic>
      <xdr:nvPicPr>
        <xdr:cNvPr id="117" name="Picture 116">
          <a:extLst>
            <a:ext uri="{FF2B5EF4-FFF2-40B4-BE49-F238E27FC236}">
              <a16:creationId xmlns:a16="http://schemas.microsoft.com/office/drawing/2014/main" id="{70E52CA9-47B1-7843-A612-7E331BE70903}"/>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xdr:blipFill>
      <xdr:spPr>
        <a:xfrm>
          <a:off x="5930602" y="100508079"/>
          <a:ext cx="914400" cy="914400"/>
        </a:xfrm>
        <a:prstGeom prst="rect">
          <a:avLst/>
        </a:prstGeom>
      </xdr:spPr>
    </xdr:pic>
    <xdr:clientData/>
  </xdr:twoCellAnchor>
  <xdr:twoCellAnchor>
    <xdr:from>
      <xdr:col>2</xdr:col>
      <xdr:colOff>12402</xdr:colOff>
      <xdr:row>144</xdr:row>
      <xdr:rowOff>12979</xdr:rowOff>
    </xdr:from>
    <xdr:to>
      <xdr:col>2</xdr:col>
      <xdr:colOff>926802</xdr:colOff>
      <xdr:row>144</xdr:row>
      <xdr:rowOff>927379</xdr:rowOff>
    </xdr:to>
    <xdr:pic>
      <xdr:nvPicPr>
        <xdr:cNvPr id="118" name="Picture 117">
          <a:extLst>
            <a:ext uri="{FF2B5EF4-FFF2-40B4-BE49-F238E27FC236}">
              <a16:creationId xmlns:a16="http://schemas.microsoft.com/office/drawing/2014/main" id="{0D857C42-DF3C-E149-BA8D-67632D76E503}"/>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xdr:blipFill>
      <xdr:spPr>
        <a:xfrm>
          <a:off x="5930602" y="99568279"/>
          <a:ext cx="914400" cy="914400"/>
        </a:xfrm>
        <a:prstGeom prst="rect">
          <a:avLst/>
        </a:prstGeom>
      </xdr:spPr>
    </xdr:pic>
    <xdr:clientData/>
  </xdr:twoCellAnchor>
  <xdr:twoCellAnchor>
    <xdr:from>
      <xdr:col>2</xdr:col>
      <xdr:colOff>12402</xdr:colOff>
      <xdr:row>102</xdr:row>
      <xdr:rowOff>12979</xdr:rowOff>
    </xdr:from>
    <xdr:to>
      <xdr:col>2</xdr:col>
      <xdr:colOff>926802</xdr:colOff>
      <xdr:row>102</xdr:row>
      <xdr:rowOff>927379</xdr:rowOff>
    </xdr:to>
    <xdr:pic>
      <xdr:nvPicPr>
        <xdr:cNvPr id="119" name="Picture 118">
          <a:extLst>
            <a:ext uri="{FF2B5EF4-FFF2-40B4-BE49-F238E27FC236}">
              <a16:creationId xmlns:a16="http://schemas.microsoft.com/office/drawing/2014/main" id="{F4164D72-19A8-7B40-BF6F-93C021354ACC}"/>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xdr:blipFill>
      <xdr:spPr>
        <a:xfrm>
          <a:off x="5930602" y="103327479"/>
          <a:ext cx="914400" cy="914400"/>
        </a:xfrm>
        <a:prstGeom prst="rect">
          <a:avLst/>
        </a:prstGeom>
      </xdr:spPr>
    </xdr:pic>
    <xdr:clientData/>
  </xdr:twoCellAnchor>
  <xdr:twoCellAnchor>
    <xdr:from>
      <xdr:col>2</xdr:col>
      <xdr:colOff>12402</xdr:colOff>
      <xdr:row>145</xdr:row>
      <xdr:rowOff>12979</xdr:rowOff>
    </xdr:from>
    <xdr:to>
      <xdr:col>2</xdr:col>
      <xdr:colOff>926802</xdr:colOff>
      <xdr:row>145</xdr:row>
      <xdr:rowOff>927379</xdr:rowOff>
    </xdr:to>
    <xdr:pic>
      <xdr:nvPicPr>
        <xdr:cNvPr id="120" name="Picture 119">
          <a:extLst>
            <a:ext uri="{FF2B5EF4-FFF2-40B4-BE49-F238E27FC236}">
              <a16:creationId xmlns:a16="http://schemas.microsoft.com/office/drawing/2014/main" id="{E3F53D19-3E3A-C142-8D84-9435005036F2}"/>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xdr:blipFill>
      <xdr:spPr>
        <a:xfrm>
          <a:off x="5930602" y="108026479"/>
          <a:ext cx="914400" cy="914400"/>
        </a:xfrm>
        <a:prstGeom prst="rect">
          <a:avLst/>
        </a:prstGeom>
      </xdr:spPr>
    </xdr:pic>
    <xdr:clientData/>
  </xdr:twoCellAnchor>
  <xdr:twoCellAnchor>
    <xdr:from>
      <xdr:col>2</xdr:col>
      <xdr:colOff>12402</xdr:colOff>
      <xdr:row>146</xdr:row>
      <xdr:rowOff>12979</xdr:rowOff>
    </xdr:from>
    <xdr:to>
      <xdr:col>2</xdr:col>
      <xdr:colOff>926802</xdr:colOff>
      <xdr:row>146</xdr:row>
      <xdr:rowOff>927379</xdr:rowOff>
    </xdr:to>
    <xdr:pic>
      <xdr:nvPicPr>
        <xdr:cNvPr id="121" name="Picture 120">
          <a:extLst>
            <a:ext uri="{FF2B5EF4-FFF2-40B4-BE49-F238E27FC236}">
              <a16:creationId xmlns:a16="http://schemas.microsoft.com/office/drawing/2014/main" id="{1D0CE74B-E472-FE47-AF88-9A947FCF002F}"/>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xdr:blipFill>
      <xdr:spPr>
        <a:xfrm>
          <a:off x="5930602" y="107086679"/>
          <a:ext cx="914400" cy="914400"/>
        </a:xfrm>
        <a:prstGeom prst="rect">
          <a:avLst/>
        </a:prstGeom>
      </xdr:spPr>
    </xdr:pic>
    <xdr:clientData/>
  </xdr:twoCellAnchor>
  <xdr:twoCellAnchor>
    <xdr:from>
      <xdr:col>2</xdr:col>
      <xdr:colOff>12402</xdr:colOff>
      <xdr:row>51</xdr:row>
      <xdr:rowOff>12979</xdr:rowOff>
    </xdr:from>
    <xdr:to>
      <xdr:col>2</xdr:col>
      <xdr:colOff>926802</xdr:colOff>
      <xdr:row>51</xdr:row>
      <xdr:rowOff>927379</xdr:rowOff>
    </xdr:to>
    <xdr:pic>
      <xdr:nvPicPr>
        <xdr:cNvPr id="124" name="Picture 123">
          <a:extLst>
            <a:ext uri="{FF2B5EF4-FFF2-40B4-BE49-F238E27FC236}">
              <a16:creationId xmlns:a16="http://schemas.microsoft.com/office/drawing/2014/main" id="{6007EC45-DCCB-5F41-9B45-68E37135024A}"/>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xdr:blipFill>
      <xdr:spPr>
        <a:xfrm>
          <a:off x="5926973" y="46168408"/>
          <a:ext cx="914400" cy="914400"/>
        </a:xfrm>
        <a:prstGeom prst="rect">
          <a:avLst/>
        </a:prstGeom>
      </xdr:spPr>
    </xdr:pic>
    <xdr:clientData/>
  </xdr:twoCellAnchor>
  <xdr:twoCellAnchor>
    <xdr:from>
      <xdr:col>2</xdr:col>
      <xdr:colOff>12402</xdr:colOff>
      <xdr:row>60</xdr:row>
      <xdr:rowOff>12979</xdr:rowOff>
    </xdr:from>
    <xdr:to>
      <xdr:col>2</xdr:col>
      <xdr:colOff>926802</xdr:colOff>
      <xdr:row>60</xdr:row>
      <xdr:rowOff>927379</xdr:rowOff>
    </xdr:to>
    <xdr:pic>
      <xdr:nvPicPr>
        <xdr:cNvPr id="125" name="Picture 124">
          <a:extLst>
            <a:ext uri="{FF2B5EF4-FFF2-40B4-BE49-F238E27FC236}">
              <a16:creationId xmlns:a16="http://schemas.microsoft.com/office/drawing/2014/main" id="{7D57BEAE-DA67-1D40-A674-D8045C9655F0}"/>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xdr:blipFill>
      <xdr:spPr>
        <a:xfrm>
          <a:off x="5926973" y="53715836"/>
          <a:ext cx="914400" cy="914400"/>
        </a:xfrm>
        <a:prstGeom prst="rect">
          <a:avLst/>
        </a:prstGeom>
      </xdr:spPr>
    </xdr:pic>
    <xdr:clientData/>
  </xdr:twoCellAnchor>
  <xdr:twoCellAnchor>
    <xdr:from>
      <xdr:col>2</xdr:col>
      <xdr:colOff>12402</xdr:colOff>
      <xdr:row>64</xdr:row>
      <xdr:rowOff>12979</xdr:rowOff>
    </xdr:from>
    <xdr:to>
      <xdr:col>2</xdr:col>
      <xdr:colOff>926802</xdr:colOff>
      <xdr:row>64</xdr:row>
      <xdr:rowOff>927379</xdr:rowOff>
    </xdr:to>
    <xdr:pic>
      <xdr:nvPicPr>
        <xdr:cNvPr id="126" name="Picture 125">
          <a:extLst>
            <a:ext uri="{FF2B5EF4-FFF2-40B4-BE49-F238E27FC236}">
              <a16:creationId xmlns:a16="http://schemas.microsoft.com/office/drawing/2014/main" id="{2C5EACC2-1F59-A44B-9769-60D27BDB5D0C}"/>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xdr:blipFill>
      <xdr:spPr>
        <a:xfrm>
          <a:off x="5926973" y="61263265"/>
          <a:ext cx="914400" cy="914400"/>
        </a:xfrm>
        <a:prstGeom prst="rect">
          <a:avLst/>
        </a:prstGeom>
      </xdr:spPr>
    </xdr:pic>
    <xdr:clientData/>
  </xdr:twoCellAnchor>
  <xdr:twoCellAnchor>
    <xdr:from>
      <xdr:col>2</xdr:col>
      <xdr:colOff>12402</xdr:colOff>
      <xdr:row>52</xdr:row>
      <xdr:rowOff>12979</xdr:rowOff>
    </xdr:from>
    <xdr:to>
      <xdr:col>2</xdr:col>
      <xdr:colOff>926802</xdr:colOff>
      <xdr:row>52</xdr:row>
      <xdr:rowOff>927379</xdr:rowOff>
    </xdr:to>
    <xdr:pic>
      <xdr:nvPicPr>
        <xdr:cNvPr id="127" name="Picture 126">
          <a:extLst>
            <a:ext uri="{FF2B5EF4-FFF2-40B4-BE49-F238E27FC236}">
              <a16:creationId xmlns:a16="http://schemas.microsoft.com/office/drawing/2014/main" id="{8F786DE5-B6CB-764F-A063-C6F0B13EF5A5}"/>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xdr:blipFill>
      <xdr:spPr>
        <a:xfrm>
          <a:off x="5926973" y="47111836"/>
          <a:ext cx="914400" cy="914400"/>
        </a:xfrm>
        <a:prstGeom prst="rect">
          <a:avLst/>
        </a:prstGeom>
      </xdr:spPr>
    </xdr:pic>
    <xdr:clientData/>
  </xdr:twoCellAnchor>
  <xdr:twoCellAnchor>
    <xdr:from>
      <xdr:col>2</xdr:col>
      <xdr:colOff>12402</xdr:colOff>
      <xdr:row>54</xdr:row>
      <xdr:rowOff>12979</xdr:rowOff>
    </xdr:from>
    <xdr:to>
      <xdr:col>2</xdr:col>
      <xdr:colOff>926802</xdr:colOff>
      <xdr:row>54</xdr:row>
      <xdr:rowOff>927379</xdr:rowOff>
    </xdr:to>
    <xdr:pic>
      <xdr:nvPicPr>
        <xdr:cNvPr id="128" name="Picture 127">
          <a:extLst>
            <a:ext uri="{FF2B5EF4-FFF2-40B4-BE49-F238E27FC236}">
              <a16:creationId xmlns:a16="http://schemas.microsoft.com/office/drawing/2014/main" id="{F5FB1A31-2FB2-A749-AB75-1B729506A0E3}"/>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xdr:blipFill>
      <xdr:spPr>
        <a:xfrm>
          <a:off x="5926973" y="48055265"/>
          <a:ext cx="914400" cy="914400"/>
        </a:xfrm>
        <a:prstGeom prst="rect">
          <a:avLst/>
        </a:prstGeom>
      </xdr:spPr>
    </xdr:pic>
    <xdr:clientData/>
  </xdr:twoCellAnchor>
  <xdr:twoCellAnchor>
    <xdr:from>
      <xdr:col>2</xdr:col>
      <xdr:colOff>12402</xdr:colOff>
      <xdr:row>65</xdr:row>
      <xdr:rowOff>12979</xdr:rowOff>
    </xdr:from>
    <xdr:to>
      <xdr:col>2</xdr:col>
      <xdr:colOff>926802</xdr:colOff>
      <xdr:row>65</xdr:row>
      <xdr:rowOff>927379</xdr:rowOff>
    </xdr:to>
    <xdr:pic>
      <xdr:nvPicPr>
        <xdr:cNvPr id="129" name="Picture 128">
          <a:extLst>
            <a:ext uri="{FF2B5EF4-FFF2-40B4-BE49-F238E27FC236}">
              <a16:creationId xmlns:a16="http://schemas.microsoft.com/office/drawing/2014/main" id="{FB10E8C0-2C30-CB47-BD3E-8992E09AA0FF}"/>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xdr:blipFill>
      <xdr:spPr>
        <a:xfrm>
          <a:off x="5926973" y="62206693"/>
          <a:ext cx="914400" cy="914400"/>
        </a:xfrm>
        <a:prstGeom prst="rect">
          <a:avLst/>
        </a:prstGeom>
      </xdr:spPr>
    </xdr:pic>
    <xdr:clientData/>
  </xdr:twoCellAnchor>
  <xdr:twoCellAnchor>
    <xdr:from>
      <xdr:col>2</xdr:col>
      <xdr:colOff>12402</xdr:colOff>
      <xdr:row>147</xdr:row>
      <xdr:rowOff>12979</xdr:rowOff>
    </xdr:from>
    <xdr:to>
      <xdr:col>2</xdr:col>
      <xdr:colOff>926802</xdr:colOff>
      <xdr:row>147</xdr:row>
      <xdr:rowOff>927379</xdr:rowOff>
    </xdr:to>
    <xdr:pic>
      <xdr:nvPicPr>
        <xdr:cNvPr id="130" name="Picture 129">
          <a:extLst>
            <a:ext uri="{FF2B5EF4-FFF2-40B4-BE49-F238E27FC236}">
              <a16:creationId xmlns:a16="http://schemas.microsoft.com/office/drawing/2014/main" id="{018C746A-A2F1-4C4C-8565-ED7C22790825}"/>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a:xfrm>
          <a:off x="5930602" y="76073279"/>
          <a:ext cx="914400" cy="914400"/>
        </a:xfrm>
        <a:prstGeom prst="rect">
          <a:avLst/>
        </a:prstGeom>
      </xdr:spPr>
    </xdr:pic>
    <xdr:clientData/>
  </xdr:twoCellAnchor>
  <xdr:twoCellAnchor>
    <xdr:from>
      <xdr:col>2</xdr:col>
      <xdr:colOff>12402</xdr:colOff>
      <xdr:row>126</xdr:row>
      <xdr:rowOff>12979</xdr:rowOff>
    </xdr:from>
    <xdr:to>
      <xdr:col>2</xdr:col>
      <xdr:colOff>926802</xdr:colOff>
      <xdr:row>126</xdr:row>
      <xdr:rowOff>927379</xdr:rowOff>
    </xdr:to>
    <xdr:pic>
      <xdr:nvPicPr>
        <xdr:cNvPr id="131" name="Picture 130">
          <a:extLst>
            <a:ext uri="{FF2B5EF4-FFF2-40B4-BE49-F238E27FC236}">
              <a16:creationId xmlns:a16="http://schemas.microsoft.com/office/drawing/2014/main" id="{BBCECD7B-570F-714B-B890-FA9FCD0530A9}"/>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5930602" y="117424479"/>
          <a:ext cx="914400" cy="914400"/>
        </a:xfrm>
        <a:prstGeom prst="rect">
          <a:avLst/>
        </a:prstGeom>
      </xdr:spPr>
    </xdr:pic>
    <xdr:clientData/>
  </xdr:twoCellAnchor>
  <xdr:twoCellAnchor>
    <xdr:from>
      <xdr:col>2</xdr:col>
      <xdr:colOff>12402</xdr:colOff>
      <xdr:row>127</xdr:row>
      <xdr:rowOff>12979</xdr:rowOff>
    </xdr:from>
    <xdr:to>
      <xdr:col>2</xdr:col>
      <xdr:colOff>926802</xdr:colOff>
      <xdr:row>127</xdr:row>
      <xdr:rowOff>927379</xdr:rowOff>
    </xdr:to>
    <xdr:pic>
      <xdr:nvPicPr>
        <xdr:cNvPr id="132" name="Picture 131">
          <a:extLst>
            <a:ext uri="{FF2B5EF4-FFF2-40B4-BE49-F238E27FC236}">
              <a16:creationId xmlns:a16="http://schemas.microsoft.com/office/drawing/2014/main" id="{9C4F833F-71C5-E642-95C3-3C0F7AD594A7}"/>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5930602" y="118364279"/>
          <a:ext cx="914400" cy="914400"/>
        </a:xfrm>
        <a:prstGeom prst="rect">
          <a:avLst/>
        </a:prstGeom>
      </xdr:spPr>
    </xdr:pic>
    <xdr:clientData/>
  </xdr:twoCellAnchor>
  <xdr:twoCellAnchor>
    <xdr:from>
      <xdr:col>2</xdr:col>
      <xdr:colOff>12402</xdr:colOff>
      <xdr:row>128</xdr:row>
      <xdr:rowOff>12979</xdr:rowOff>
    </xdr:from>
    <xdr:to>
      <xdr:col>2</xdr:col>
      <xdr:colOff>926802</xdr:colOff>
      <xdr:row>128</xdr:row>
      <xdr:rowOff>927379</xdr:rowOff>
    </xdr:to>
    <xdr:pic>
      <xdr:nvPicPr>
        <xdr:cNvPr id="133" name="Picture 132">
          <a:extLst>
            <a:ext uri="{FF2B5EF4-FFF2-40B4-BE49-F238E27FC236}">
              <a16:creationId xmlns:a16="http://schemas.microsoft.com/office/drawing/2014/main" id="{6C87D0D0-35FC-9B46-9DB3-E4FEFA3F806B}"/>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xdr:blipFill>
      <xdr:spPr>
        <a:xfrm>
          <a:off x="5930602" y="116484679"/>
          <a:ext cx="914400" cy="914400"/>
        </a:xfrm>
        <a:prstGeom prst="rect">
          <a:avLst/>
        </a:prstGeom>
      </xdr:spPr>
    </xdr:pic>
    <xdr:clientData/>
  </xdr:twoCellAnchor>
  <xdr:twoCellAnchor>
    <xdr:from>
      <xdr:col>2</xdr:col>
      <xdr:colOff>12402</xdr:colOff>
      <xdr:row>129</xdr:row>
      <xdr:rowOff>12979</xdr:rowOff>
    </xdr:from>
    <xdr:to>
      <xdr:col>2</xdr:col>
      <xdr:colOff>926802</xdr:colOff>
      <xdr:row>129</xdr:row>
      <xdr:rowOff>927379</xdr:rowOff>
    </xdr:to>
    <xdr:pic>
      <xdr:nvPicPr>
        <xdr:cNvPr id="134" name="Picture 133">
          <a:extLst>
            <a:ext uri="{FF2B5EF4-FFF2-40B4-BE49-F238E27FC236}">
              <a16:creationId xmlns:a16="http://schemas.microsoft.com/office/drawing/2014/main" id="{C6F6F05F-41F4-CB4E-80AD-2AC231D4D203}"/>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xdr:blipFill>
      <xdr:spPr>
        <a:xfrm>
          <a:off x="5930602" y="112725479"/>
          <a:ext cx="914400" cy="914400"/>
        </a:xfrm>
        <a:prstGeom prst="rect">
          <a:avLst/>
        </a:prstGeom>
      </xdr:spPr>
    </xdr:pic>
    <xdr:clientData/>
  </xdr:twoCellAnchor>
  <xdr:twoCellAnchor>
    <xdr:from>
      <xdr:col>2</xdr:col>
      <xdr:colOff>12402</xdr:colOff>
      <xdr:row>130</xdr:row>
      <xdr:rowOff>12979</xdr:rowOff>
    </xdr:from>
    <xdr:to>
      <xdr:col>2</xdr:col>
      <xdr:colOff>926802</xdr:colOff>
      <xdr:row>130</xdr:row>
      <xdr:rowOff>927379</xdr:rowOff>
    </xdr:to>
    <xdr:pic>
      <xdr:nvPicPr>
        <xdr:cNvPr id="135" name="Picture 134">
          <a:extLst>
            <a:ext uri="{FF2B5EF4-FFF2-40B4-BE49-F238E27FC236}">
              <a16:creationId xmlns:a16="http://schemas.microsoft.com/office/drawing/2014/main" id="{9B17E9BB-9ABC-6743-BA81-69DA556E59C7}"/>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xdr:blipFill>
      <xdr:spPr>
        <a:xfrm>
          <a:off x="5930602" y="113665279"/>
          <a:ext cx="914400" cy="914400"/>
        </a:xfrm>
        <a:prstGeom prst="rect">
          <a:avLst/>
        </a:prstGeom>
      </xdr:spPr>
    </xdr:pic>
    <xdr:clientData/>
  </xdr:twoCellAnchor>
  <xdr:twoCellAnchor>
    <xdr:from>
      <xdr:col>2</xdr:col>
      <xdr:colOff>12402</xdr:colOff>
      <xdr:row>148</xdr:row>
      <xdr:rowOff>12979</xdr:rowOff>
    </xdr:from>
    <xdr:to>
      <xdr:col>2</xdr:col>
      <xdr:colOff>926802</xdr:colOff>
      <xdr:row>148</xdr:row>
      <xdr:rowOff>927379</xdr:rowOff>
    </xdr:to>
    <xdr:pic>
      <xdr:nvPicPr>
        <xdr:cNvPr id="137" name="Picture 136">
          <a:extLst>
            <a:ext uri="{FF2B5EF4-FFF2-40B4-BE49-F238E27FC236}">
              <a16:creationId xmlns:a16="http://schemas.microsoft.com/office/drawing/2014/main" id="{7D09BF0F-C3C1-B64A-A764-6602C5E680C8}"/>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xdr:blipFill>
      <xdr:spPr>
        <a:xfrm>
          <a:off x="5930602" y="77013079"/>
          <a:ext cx="914400" cy="914400"/>
        </a:xfrm>
        <a:prstGeom prst="rect">
          <a:avLst/>
        </a:prstGeom>
      </xdr:spPr>
    </xdr:pic>
    <xdr:clientData/>
  </xdr:twoCellAnchor>
  <xdr:twoCellAnchor>
    <xdr:from>
      <xdr:col>4</xdr:col>
      <xdr:colOff>17445</xdr:colOff>
      <xdr:row>140</xdr:row>
      <xdr:rowOff>14067</xdr:rowOff>
    </xdr:from>
    <xdr:to>
      <xdr:col>4</xdr:col>
      <xdr:colOff>1843289</xdr:colOff>
      <xdr:row>140</xdr:row>
      <xdr:rowOff>926989</xdr:rowOff>
    </xdr:to>
    <xdr:pic>
      <xdr:nvPicPr>
        <xdr:cNvPr id="138" name="Picture 137">
          <a:extLst>
            <a:ext uri="{FF2B5EF4-FFF2-40B4-BE49-F238E27FC236}">
              <a16:creationId xmlns:a16="http://schemas.microsoft.com/office/drawing/2014/main" id="{5518EB84-AD40-2B4C-A019-C5937A3CCB49}"/>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xdr:blipFill>
      <xdr:spPr>
        <a:xfrm>
          <a:off x="9834545" y="82652967"/>
          <a:ext cx="1825844" cy="912922"/>
        </a:xfrm>
        <a:prstGeom prst="rect">
          <a:avLst/>
        </a:prstGeom>
        <a:ln w="3175">
          <a:noFill/>
        </a:ln>
      </xdr:spPr>
    </xdr:pic>
    <xdr:clientData/>
  </xdr:twoCellAnchor>
  <xdr:twoCellAnchor>
    <xdr:from>
      <xdr:col>4</xdr:col>
      <xdr:colOff>17445</xdr:colOff>
      <xdr:row>134</xdr:row>
      <xdr:rowOff>14067</xdr:rowOff>
    </xdr:from>
    <xdr:to>
      <xdr:col>4</xdr:col>
      <xdr:colOff>1843289</xdr:colOff>
      <xdr:row>134</xdr:row>
      <xdr:rowOff>926989</xdr:rowOff>
    </xdr:to>
    <xdr:pic>
      <xdr:nvPicPr>
        <xdr:cNvPr id="139" name="Picture 138">
          <a:extLst>
            <a:ext uri="{FF2B5EF4-FFF2-40B4-BE49-F238E27FC236}">
              <a16:creationId xmlns:a16="http://schemas.microsoft.com/office/drawing/2014/main" id="{165E53B6-0470-2C40-80C5-F32F5765BB5F}"/>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xdr:blipFill>
      <xdr:spPr>
        <a:xfrm>
          <a:off x="9834545" y="5589367"/>
          <a:ext cx="1825844" cy="912922"/>
        </a:xfrm>
        <a:prstGeom prst="rect">
          <a:avLst/>
        </a:prstGeom>
        <a:ln w="3175">
          <a:noFill/>
        </a:ln>
      </xdr:spPr>
    </xdr:pic>
    <xdr:clientData/>
  </xdr:twoCellAnchor>
  <xdr:twoCellAnchor>
    <xdr:from>
      <xdr:col>4</xdr:col>
      <xdr:colOff>17445</xdr:colOff>
      <xdr:row>135</xdr:row>
      <xdr:rowOff>14067</xdr:rowOff>
    </xdr:from>
    <xdr:to>
      <xdr:col>4</xdr:col>
      <xdr:colOff>1843289</xdr:colOff>
      <xdr:row>135</xdr:row>
      <xdr:rowOff>926989</xdr:rowOff>
    </xdr:to>
    <xdr:pic>
      <xdr:nvPicPr>
        <xdr:cNvPr id="140" name="Picture 139">
          <a:extLst>
            <a:ext uri="{FF2B5EF4-FFF2-40B4-BE49-F238E27FC236}">
              <a16:creationId xmlns:a16="http://schemas.microsoft.com/office/drawing/2014/main" id="{82A5D55D-39F8-3C49-BE5D-7B5CB4DC8BD7}"/>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xdr:blipFill>
      <xdr:spPr>
        <a:xfrm>
          <a:off x="9834545" y="4649567"/>
          <a:ext cx="1825844" cy="912922"/>
        </a:xfrm>
        <a:prstGeom prst="rect">
          <a:avLst/>
        </a:prstGeom>
        <a:ln w="3175">
          <a:noFill/>
        </a:ln>
      </xdr:spPr>
    </xdr:pic>
    <xdr:clientData/>
  </xdr:twoCellAnchor>
  <xdr:twoCellAnchor>
    <xdr:from>
      <xdr:col>4</xdr:col>
      <xdr:colOff>17445</xdr:colOff>
      <xdr:row>132</xdr:row>
      <xdr:rowOff>14067</xdr:rowOff>
    </xdr:from>
    <xdr:to>
      <xdr:col>4</xdr:col>
      <xdr:colOff>1843289</xdr:colOff>
      <xdr:row>132</xdr:row>
      <xdr:rowOff>926989</xdr:rowOff>
    </xdr:to>
    <xdr:pic>
      <xdr:nvPicPr>
        <xdr:cNvPr id="141" name="Picture 140">
          <a:extLst>
            <a:ext uri="{FF2B5EF4-FFF2-40B4-BE49-F238E27FC236}">
              <a16:creationId xmlns:a16="http://schemas.microsoft.com/office/drawing/2014/main" id="{3615C456-B3B8-DA45-8991-401593BA972A}"/>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xdr:blipFill>
      <xdr:spPr>
        <a:xfrm>
          <a:off x="9832731" y="64094638"/>
          <a:ext cx="1825844" cy="912922"/>
        </a:xfrm>
        <a:prstGeom prst="rect">
          <a:avLst/>
        </a:prstGeom>
        <a:ln w="3175">
          <a:noFill/>
        </a:ln>
      </xdr:spPr>
    </xdr:pic>
    <xdr:clientData/>
  </xdr:twoCellAnchor>
  <xdr:twoCellAnchor>
    <xdr:from>
      <xdr:col>4</xdr:col>
      <xdr:colOff>17445</xdr:colOff>
      <xdr:row>133</xdr:row>
      <xdr:rowOff>14067</xdr:rowOff>
    </xdr:from>
    <xdr:to>
      <xdr:col>4</xdr:col>
      <xdr:colOff>1843289</xdr:colOff>
      <xdr:row>133</xdr:row>
      <xdr:rowOff>926989</xdr:rowOff>
    </xdr:to>
    <xdr:pic>
      <xdr:nvPicPr>
        <xdr:cNvPr id="142" name="Picture 141">
          <a:extLst>
            <a:ext uri="{FF2B5EF4-FFF2-40B4-BE49-F238E27FC236}">
              <a16:creationId xmlns:a16="http://schemas.microsoft.com/office/drawing/2014/main" id="{D6746EDF-B4F9-0741-B0E2-631F7D642C7B}"/>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xdr:blipFill>
      <xdr:spPr>
        <a:xfrm>
          <a:off x="9832731" y="63151210"/>
          <a:ext cx="1825844" cy="912922"/>
        </a:xfrm>
        <a:prstGeom prst="rect">
          <a:avLst/>
        </a:prstGeom>
        <a:ln w="3175">
          <a:noFill/>
        </a:ln>
      </xdr:spPr>
    </xdr:pic>
    <xdr:clientData/>
  </xdr:twoCellAnchor>
  <xdr:twoCellAnchor>
    <xdr:from>
      <xdr:col>4</xdr:col>
      <xdr:colOff>17445</xdr:colOff>
      <xdr:row>136</xdr:row>
      <xdr:rowOff>14067</xdr:rowOff>
    </xdr:from>
    <xdr:to>
      <xdr:col>4</xdr:col>
      <xdr:colOff>1843289</xdr:colOff>
      <xdr:row>136</xdr:row>
      <xdr:rowOff>926989</xdr:rowOff>
    </xdr:to>
    <xdr:pic>
      <xdr:nvPicPr>
        <xdr:cNvPr id="143" name="Picture 142">
          <a:extLst>
            <a:ext uri="{FF2B5EF4-FFF2-40B4-BE49-F238E27FC236}">
              <a16:creationId xmlns:a16="http://schemas.microsoft.com/office/drawing/2014/main" id="{0056A57A-880D-1349-8FB4-9C0DF9730689}"/>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xdr:blipFill>
      <xdr:spPr>
        <a:xfrm>
          <a:off x="9834545" y="68555967"/>
          <a:ext cx="1825844" cy="912922"/>
        </a:xfrm>
        <a:prstGeom prst="rect">
          <a:avLst/>
        </a:prstGeom>
        <a:ln w="3175">
          <a:noFill/>
        </a:ln>
      </xdr:spPr>
    </xdr:pic>
    <xdr:clientData/>
  </xdr:twoCellAnchor>
  <xdr:twoCellAnchor>
    <xdr:from>
      <xdr:col>4</xdr:col>
      <xdr:colOff>17445</xdr:colOff>
      <xdr:row>137</xdr:row>
      <xdr:rowOff>14067</xdr:rowOff>
    </xdr:from>
    <xdr:to>
      <xdr:col>4</xdr:col>
      <xdr:colOff>1843289</xdr:colOff>
      <xdr:row>137</xdr:row>
      <xdr:rowOff>926989</xdr:rowOff>
    </xdr:to>
    <xdr:pic>
      <xdr:nvPicPr>
        <xdr:cNvPr id="144" name="Picture 143">
          <a:extLst>
            <a:ext uri="{FF2B5EF4-FFF2-40B4-BE49-F238E27FC236}">
              <a16:creationId xmlns:a16="http://schemas.microsoft.com/office/drawing/2014/main" id="{4B9FA926-5621-6843-AE3B-B2AE8477B595}"/>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xdr:blipFill>
      <xdr:spPr>
        <a:xfrm>
          <a:off x="9834545" y="67616167"/>
          <a:ext cx="1825844" cy="912922"/>
        </a:xfrm>
        <a:prstGeom prst="rect">
          <a:avLst/>
        </a:prstGeom>
        <a:ln w="3175">
          <a:noFill/>
        </a:ln>
      </xdr:spPr>
    </xdr:pic>
    <xdr:clientData/>
  </xdr:twoCellAnchor>
  <xdr:twoCellAnchor>
    <xdr:from>
      <xdr:col>4</xdr:col>
      <xdr:colOff>17445</xdr:colOff>
      <xdr:row>138</xdr:row>
      <xdr:rowOff>14067</xdr:rowOff>
    </xdr:from>
    <xdr:to>
      <xdr:col>4</xdr:col>
      <xdr:colOff>1843289</xdr:colOff>
      <xdr:row>138</xdr:row>
      <xdr:rowOff>926989</xdr:rowOff>
    </xdr:to>
    <xdr:pic>
      <xdr:nvPicPr>
        <xdr:cNvPr id="145" name="Picture 144">
          <a:extLst>
            <a:ext uri="{FF2B5EF4-FFF2-40B4-BE49-F238E27FC236}">
              <a16:creationId xmlns:a16="http://schemas.microsoft.com/office/drawing/2014/main" id="{7C96680B-C50A-D049-A6F9-E6181E761E2E}"/>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xdr:blipFill>
      <xdr:spPr>
        <a:xfrm>
          <a:off x="9834545" y="71375367"/>
          <a:ext cx="1825844" cy="912922"/>
        </a:xfrm>
        <a:prstGeom prst="rect">
          <a:avLst/>
        </a:prstGeom>
        <a:ln w="3175">
          <a:noFill/>
        </a:ln>
      </xdr:spPr>
    </xdr:pic>
    <xdr:clientData/>
  </xdr:twoCellAnchor>
  <xdr:twoCellAnchor>
    <xdr:from>
      <xdr:col>4</xdr:col>
      <xdr:colOff>17445</xdr:colOff>
      <xdr:row>139</xdr:row>
      <xdr:rowOff>14067</xdr:rowOff>
    </xdr:from>
    <xdr:to>
      <xdr:col>4</xdr:col>
      <xdr:colOff>1843289</xdr:colOff>
      <xdr:row>139</xdr:row>
      <xdr:rowOff>926989</xdr:rowOff>
    </xdr:to>
    <xdr:pic>
      <xdr:nvPicPr>
        <xdr:cNvPr id="146" name="Picture 145">
          <a:extLst>
            <a:ext uri="{FF2B5EF4-FFF2-40B4-BE49-F238E27FC236}">
              <a16:creationId xmlns:a16="http://schemas.microsoft.com/office/drawing/2014/main" id="{EE59BAEC-F5C9-A54E-B234-4C07B1388CD5}"/>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xdr:blipFill>
      <xdr:spPr>
        <a:xfrm>
          <a:off x="9834545" y="70435567"/>
          <a:ext cx="1825844" cy="912922"/>
        </a:xfrm>
        <a:prstGeom prst="rect">
          <a:avLst/>
        </a:prstGeom>
        <a:ln w="3175">
          <a:noFill/>
        </a:ln>
      </xdr:spPr>
    </xdr:pic>
    <xdr:clientData/>
  </xdr:twoCellAnchor>
  <xdr:twoCellAnchor>
    <xdr:from>
      <xdr:col>4</xdr:col>
      <xdr:colOff>17445</xdr:colOff>
      <xdr:row>141</xdr:row>
      <xdr:rowOff>14067</xdr:rowOff>
    </xdr:from>
    <xdr:to>
      <xdr:col>4</xdr:col>
      <xdr:colOff>1843289</xdr:colOff>
      <xdr:row>141</xdr:row>
      <xdr:rowOff>926989</xdr:rowOff>
    </xdr:to>
    <xdr:pic>
      <xdr:nvPicPr>
        <xdr:cNvPr id="147" name="Picture 146">
          <a:extLst>
            <a:ext uri="{FF2B5EF4-FFF2-40B4-BE49-F238E27FC236}">
              <a16:creationId xmlns:a16="http://schemas.microsoft.com/office/drawing/2014/main" id="{19837796-CAF0-C340-A7E5-8C67BB378011}"/>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xdr:blipFill>
      <xdr:spPr>
        <a:xfrm>
          <a:off x="9834545" y="92050967"/>
          <a:ext cx="1825844" cy="912922"/>
        </a:xfrm>
        <a:prstGeom prst="rect">
          <a:avLst/>
        </a:prstGeom>
        <a:ln w="3175">
          <a:noFill/>
        </a:ln>
      </xdr:spPr>
    </xdr:pic>
    <xdr:clientData/>
  </xdr:twoCellAnchor>
  <xdr:twoCellAnchor>
    <xdr:from>
      <xdr:col>4</xdr:col>
      <xdr:colOff>17445</xdr:colOff>
      <xdr:row>142</xdr:row>
      <xdr:rowOff>14067</xdr:rowOff>
    </xdr:from>
    <xdr:to>
      <xdr:col>4</xdr:col>
      <xdr:colOff>1843289</xdr:colOff>
      <xdr:row>142</xdr:row>
      <xdr:rowOff>926989</xdr:rowOff>
    </xdr:to>
    <xdr:pic>
      <xdr:nvPicPr>
        <xdr:cNvPr id="148" name="Picture 147">
          <a:extLst>
            <a:ext uri="{FF2B5EF4-FFF2-40B4-BE49-F238E27FC236}">
              <a16:creationId xmlns:a16="http://schemas.microsoft.com/office/drawing/2014/main" id="{25A25A44-E19A-EF46-8A81-864DC2CF1F78}"/>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xdr:blipFill>
      <xdr:spPr>
        <a:xfrm>
          <a:off x="9834545" y="91111167"/>
          <a:ext cx="1825844" cy="912922"/>
        </a:xfrm>
        <a:prstGeom prst="rect">
          <a:avLst/>
        </a:prstGeom>
        <a:ln w="3175">
          <a:noFill/>
        </a:ln>
      </xdr:spPr>
    </xdr:pic>
    <xdr:clientData/>
  </xdr:twoCellAnchor>
  <xdr:twoCellAnchor>
    <xdr:from>
      <xdr:col>4</xdr:col>
      <xdr:colOff>17445</xdr:colOff>
      <xdr:row>124</xdr:row>
      <xdr:rowOff>14067</xdr:rowOff>
    </xdr:from>
    <xdr:to>
      <xdr:col>4</xdr:col>
      <xdr:colOff>1843289</xdr:colOff>
      <xdr:row>124</xdr:row>
      <xdr:rowOff>926989</xdr:rowOff>
    </xdr:to>
    <xdr:pic>
      <xdr:nvPicPr>
        <xdr:cNvPr id="149" name="Picture 148">
          <a:extLst>
            <a:ext uri="{FF2B5EF4-FFF2-40B4-BE49-F238E27FC236}">
              <a16:creationId xmlns:a16="http://schemas.microsoft.com/office/drawing/2014/main" id="{E17B2202-49ED-7C44-82F0-F38100B12507}"/>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xdr:blipFill>
      <xdr:spPr>
        <a:xfrm>
          <a:off x="9834545" y="92990767"/>
          <a:ext cx="1825844" cy="912922"/>
        </a:xfrm>
        <a:prstGeom prst="rect">
          <a:avLst/>
        </a:prstGeom>
        <a:ln w="3175">
          <a:noFill/>
        </a:ln>
      </xdr:spPr>
    </xdr:pic>
    <xdr:clientData/>
  </xdr:twoCellAnchor>
  <xdr:twoCellAnchor>
    <xdr:from>
      <xdr:col>4</xdr:col>
      <xdr:colOff>17445</xdr:colOff>
      <xdr:row>143</xdr:row>
      <xdr:rowOff>14067</xdr:rowOff>
    </xdr:from>
    <xdr:to>
      <xdr:col>4</xdr:col>
      <xdr:colOff>1843289</xdr:colOff>
      <xdr:row>143</xdr:row>
      <xdr:rowOff>926989</xdr:rowOff>
    </xdr:to>
    <xdr:pic>
      <xdr:nvPicPr>
        <xdr:cNvPr id="150" name="Picture 149">
          <a:extLst>
            <a:ext uri="{FF2B5EF4-FFF2-40B4-BE49-F238E27FC236}">
              <a16:creationId xmlns:a16="http://schemas.microsoft.com/office/drawing/2014/main" id="{A1BAB3A1-69F3-3F49-8985-188697DA11E3}"/>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xdr:blipFill>
      <xdr:spPr>
        <a:xfrm>
          <a:off x="9834545" y="100509167"/>
          <a:ext cx="1825844" cy="912922"/>
        </a:xfrm>
        <a:prstGeom prst="rect">
          <a:avLst/>
        </a:prstGeom>
        <a:ln w="3175">
          <a:noFill/>
        </a:ln>
      </xdr:spPr>
    </xdr:pic>
    <xdr:clientData/>
  </xdr:twoCellAnchor>
  <xdr:twoCellAnchor>
    <xdr:from>
      <xdr:col>4</xdr:col>
      <xdr:colOff>17445</xdr:colOff>
      <xdr:row>73</xdr:row>
      <xdr:rowOff>14067</xdr:rowOff>
    </xdr:from>
    <xdr:to>
      <xdr:col>4</xdr:col>
      <xdr:colOff>1843289</xdr:colOff>
      <xdr:row>73</xdr:row>
      <xdr:rowOff>926989</xdr:rowOff>
    </xdr:to>
    <xdr:pic>
      <xdr:nvPicPr>
        <xdr:cNvPr id="304" name="Picture 303">
          <a:extLst>
            <a:ext uri="{FF2B5EF4-FFF2-40B4-BE49-F238E27FC236}">
              <a16:creationId xmlns:a16="http://schemas.microsoft.com/office/drawing/2014/main" id="{59D48856-0516-5842-ABD0-01B50162EC3D}"/>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xdr:blipFill>
      <xdr:spPr>
        <a:xfrm>
          <a:off x="9834545" y="130582767"/>
          <a:ext cx="1825844" cy="912922"/>
        </a:xfrm>
        <a:prstGeom prst="rect">
          <a:avLst/>
        </a:prstGeom>
        <a:ln w="3175">
          <a:noFill/>
        </a:ln>
      </xdr:spPr>
    </xdr:pic>
    <xdr:clientData/>
  </xdr:twoCellAnchor>
  <xdr:twoCellAnchor>
    <xdr:from>
      <xdr:col>4</xdr:col>
      <xdr:colOff>17445</xdr:colOff>
      <xdr:row>144</xdr:row>
      <xdr:rowOff>14067</xdr:rowOff>
    </xdr:from>
    <xdr:to>
      <xdr:col>4</xdr:col>
      <xdr:colOff>1843289</xdr:colOff>
      <xdr:row>144</xdr:row>
      <xdr:rowOff>926989</xdr:rowOff>
    </xdr:to>
    <xdr:pic>
      <xdr:nvPicPr>
        <xdr:cNvPr id="151" name="Picture 150">
          <a:extLst>
            <a:ext uri="{FF2B5EF4-FFF2-40B4-BE49-F238E27FC236}">
              <a16:creationId xmlns:a16="http://schemas.microsoft.com/office/drawing/2014/main" id="{3DCDD055-639D-FA40-9C9E-FA63CC5BC874}"/>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xdr:blipFill>
      <xdr:spPr>
        <a:xfrm>
          <a:off x="9834545" y="99569367"/>
          <a:ext cx="1825844" cy="912922"/>
        </a:xfrm>
        <a:prstGeom prst="rect">
          <a:avLst/>
        </a:prstGeom>
        <a:ln w="3175">
          <a:noFill/>
        </a:ln>
      </xdr:spPr>
    </xdr:pic>
    <xdr:clientData/>
  </xdr:twoCellAnchor>
  <xdr:twoCellAnchor>
    <xdr:from>
      <xdr:col>4</xdr:col>
      <xdr:colOff>17445</xdr:colOff>
      <xdr:row>102</xdr:row>
      <xdr:rowOff>14067</xdr:rowOff>
    </xdr:from>
    <xdr:to>
      <xdr:col>4</xdr:col>
      <xdr:colOff>1843289</xdr:colOff>
      <xdr:row>102</xdr:row>
      <xdr:rowOff>926989</xdr:rowOff>
    </xdr:to>
    <xdr:pic>
      <xdr:nvPicPr>
        <xdr:cNvPr id="152" name="Picture 151">
          <a:extLst>
            <a:ext uri="{FF2B5EF4-FFF2-40B4-BE49-F238E27FC236}">
              <a16:creationId xmlns:a16="http://schemas.microsoft.com/office/drawing/2014/main" id="{F8D282BF-9AAF-EE4B-A91E-28A52B08B904}"/>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xdr:blipFill>
      <xdr:spPr>
        <a:xfrm>
          <a:off x="9834545" y="103328567"/>
          <a:ext cx="1825844" cy="912922"/>
        </a:xfrm>
        <a:prstGeom prst="rect">
          <a:avLst/>
        </a:prstGeom>
        <a:ln w="3175">
          <a:noFill/>
        </a:ln>
      </xdr:spPr>
    </xdr:pic>
    <xdr:clientData/>
  </xdr:twoCellAnchor>
  <xdr:twoCellAnchor>
    <xdr:from>
      <xdr:col>4</xdr:col>
      <xdr:colOff>17445</xdr:colOff>
      <xdr:row>145</xdr:row>
      <xdr:rowOff>14067</xdr:rowOff>
    </xdr:from>
    <xdr:to>
      <xdr:col>4</xdr:col>
      <xdr:colOff>1843289</xdr:colOff>
      <xdr:row>145</xdr:row>
      <xdr:rowOff>926989</xdr:rowOff>
    </xdr:to>
    <xdr:pic>
      <xdr:nvPicPr>
        <xdr:cNvPr id="153" name="Picture 152">
          <a:extLst>
            <a:ext uri="{FF2B5EF4-FFF2-40B4-BE49-F238E27FC236}">
              <a16:creationId xmlns:a16="http://schemas.microsoft.com/office/drawing/2014/main" id="{6B5D3220-8D41-3844-81E6-94EB411D8F76}"/>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xdr:blipFill>
      <xdr:spPr>
        <a:xfrm>
          <a:off x="9834545" y="108027567"/>
          <a:ext cx="1825844" cy="912922"/>
        </a:xfrm>
        <a:prstGeom prst="rect">
          <a:avLst/>
        </a:prstGeom>
        <a:ln w="3175">
          <a:noFill/>
        </a:ln>
      </xdr:spPr>
    </xdr:pic>
    <xdr:clientData/>
  </xdr:twoCellAnchor>
  <xdr:twoCellAnchor>
    <xdr:from>
      <xdr:col>4</xdr:col>
      <xdr:colOff>17445</xdr:colOff>
      <xdr:row>146</xdr:row>
      <xdr:rowOff>14067</xdr:rowOff>
    </xdr:from>
    <xdr:to>
      <xdr:col>4</xdr:col>
      <xdr:colOff>1843289</xdr:colOff>
      <xdr:row>146</xdr:row>
      <xdr:rowOff>926989</xdr:rowOff>
    </xdr:to>
    <xdr:pic>
      <xdr:nvPicPr>
        <xdr:cNvPr id="154" name="Picture 153">
          <a:extLst>
            <a:ext uri="{FF2B5EF4-FFF2-40B4-BE49-F238E27FC236}">
              <a16:creationId xmlns:a16="http://schemas.microsoft.com/office/drawing/2014/main" id="{C61580AC-EFF0-7A4B-8A44-64053A094D2D}"/>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xdr:blipFill>
      <xdr:spPr>
        <a:xfrm>
          <a:off x="9834545" y="107087767"/>
          <a:ext cx="1825844" cy="912922"/>
        </a:xfrm>
        <a:prstGeom prst="rect">
          <a:avLst/>
        </a:prstGeom>
        <a:ln w="3175">
          <a:noFill/>
        </a:ln>
      </xdr:spPr>
    </xdr:pic>
    <xdr:clientData/>
  </xdr:twoCellAnchor>
  <xdr:twoCellAnchor>
    <xdr:from>
      <xdr:col>4</xdr:col>
      <xdr:colOff>17445</xdr:colOff>
      <xdr:row>51</xdr:row>
      <xdr:rowOff>14067</xdr:rowOff>
    </xdr:from>
    <xdr:to>
      <xdr:col>4</xdr:col>
      <xdr:colOff>1843289</xdr:colOff>
      <xdr:row>51</xdr:row>
      <xdr:rowOff>926989</xdr:rowOff>
    </xdr:to>
    <xdr:pic>
      <xdr:nvPicPr>
        <xdr:cNvPr id="157" name="Picture 156">
          <a:extLst>
            <a:ext uri="{FF2B5EF4-FFF2-40B4-BE49-F238E27FC236}">
              <a16:creationId xmlns:a16="http://schemas.microsoft.com/office/drawing/2014/main" id="{F77094C2-1993-554E-84BF-88DFF20AD59C}"/>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a:xfrm>
          <a:off x="9832731" y="46169496"/>
          <a:ext cx="1825844" cy="912922"/>
        </a:xfrm>
        <a:prstGeom prst="rect">
          <a:avLst/>
        </a:prstGeom>
        <a:ln w="3175">
          <a:noFill/>
        </a:ln>
      </xdr:spPr>
    </xdr:pic>
    <xdr:clientData/>
  </xdr:twoCellAnchor>
  <xdr:twoCellAnchor>
    <xdr:from>
      <xdr:col>4</xdr:col>
      <xdr:colOff>17445</xdr:colOff>
      <xdr:row>60</xdr:row>
      <xdr:rowOff>14067</xdr:rowOff>
    </xdr:from>
    <xdr:to>
      <xdr:col>4</xdr:col>
      <xdr:colOff>1843289</xdr:colOff>
      <xdr:row>60</xdr:row>
      <xdr:rowOff>926989</xdr:rowOff>
    </xdr:to>
    <xdr:pic>
      <xdr:nvPicPr>
        <xdr:cNvPr id="158" name="Picture 157">
          <a:extLst>
            <a:ext uri="{FF2B5EF4-FFF2-40B4-BE49-F238E27FC236}">
              <a16:creationId xmlns:a16="http://schemas.microsoft.com/office/drawing/2014/main" id="{BCBA8904-4BF7-FD40-8071-7E2BDB5E9D37}"/>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xdr:blipFill>
      <xdr:spPr>
        <a:xfrm>
          <a:off x="9832731" y="53716924"/>
          <a:ext cx="1825844" cy="912922"/>
        </a:xfrm>
        <a:prstGeom prst="rect">
          <a:avLst/>
        </a:prstGeom>
        <a:ln w="3175">
          <a:noFill/>
        </a:ln>
      </xdr:spPr>
    </xdr:pic>
    <xdr:clientData/>
  </xdr:twoCellAnchor>
  <xdr:twoCellAnchor>
    <xdr:from>
      <xdr:col>4</xdr:col>
      <xdr:colOff>17445</xdr:colOff>
      <xdr:row>64</xdr:row>
      <xdr:rowOff>14067</xdr:rowOff>
    </xdr:from>
    <xdr:to>
      <xdr:col>4</xdr:col>
      <xdr:colOff>1843289</xdr:colOff>
      <xdr:row>64</xdr:row>
      <xdr:rowOff>926989</xdr:rowOff>
    </xdr:to>
    <xdr:pic>
      <xdr:nvPicPr>
        <xdr:cNvPr id="159" name="Picture 158">
          <a:extLst>
            <a:ext uri="{FF2B5EF4-FFF2-40B4-BE49-F238E27FC236}">
              <a16:creationId xmlns:a16="http://schemas.microsoft.com/office/drawing/2014/main" id="{460DDA93-2966-914D-AD9A-F89FBBCC9D37}"/>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xdr:blipFill>
      <xdr:spPr>
        <a:xfrm>
          <a:off x="9832731" y="61264353"/>
          <a:ext cx="1825844" cy="912922"/>
        </a:xfrm>
        <a:prstGeom prst="rect">
          <a:avLst/>
        </a:prstGeom>
        <a:ln w="3175">
          <a:noFill/>
        </a:ln>
      </xdr:spPr>
    </xdr:pic>
    <xdr:clientData/>
  </xdr:twoCellAnchor>
  <xdr:twoCellAnchor>
    <xdr:from>
      <xdr:col>4</xdr:col>
      <xdr:colOff>17445</xdr:colOff>
      <xdr:row>52</xdr:row>
      <xdr:rowOff>14067</xdr:rowOff>
    </xdr:from>
    <xdr:to>
      <xdr:col>4</xdr:col>
      <xdr:colOff>1843289</xdr:colOff>
      <xdr:row>52</xdr:row>
      <xdr:rowOff>926989</xdr:rowOff>
    </xdr:to>
    <xdr:pic>
      <xdr:nvPicPr>
        <xdr:cNvPr id="160" name="Picture 159">
          <a:extLst>
            <a:ext uri="{FF2B5EF4-FFF2-40B4-BE49-F238E27FC236}">
              <a16:creationId xmlns:a16="http://schemas.microsoft.com/office/drawing/2014/main" id="{CFC1A119-9D38-4A4F-B425-23E7DD9CF8B0}"/>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xdr:blipFill>
      <xdr:spPr>
        <a:xfrm>
          <a:off x="9832731" y="47112924"/>
          <a:ext cx="1825844" cy="912922"/>
        </a:xfrm>
        <a:prstGeom prst="rect">
          <a:avLst/>
        </a:prstGeom>
        <a:ln w="3175">
          <a:noFill/>
        </a:ln>
      </xdr:spPr>
    </xdr:pic>
    <xdr:clientData/>
  </xdr:twoCellAnchor>
  <xdr:twoCellAnchor>
    <xdr:from>
      <xdr:col>4</xdr:col>
      <xdr:colOff>17445</xdr:colOff>
      <xdr:row>54</xdr:row>
      <xdr:rowOff>14067</xdr:rowOff>
    </xdr:from>
    <xdr:to>
      <xdr:col>4</xdr:col>
      <xdr:colOff>1843289</xdr:colOff>
      <xdr:row>54</xdr:row>
      <xdr:rowOff>926989</xdr:rowOff>
    </xdr:to>
    <xdr:pic>
      <xdr:nvPicPr>
        <xdr:cNvPr id="161" name="Picture 160">
          <a:extLst>
            <a:ext uri="{FF2B5EF4-FFF2-40B4-BE49-F238E27FC236}">
              <a16:creationId xmlns:a16="http://schemas.microsoft.com/office/drawing/2014/main" id="{E89E1CDA-2895-7241-A6DF-A257D0E70608}"/>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xdr:blipFill>
      <xdr:spPr>
        <a:xfrm>
          <a:off x="9832731" y="48056353"/>
          <a:ext cx="1825844" cy="912922"/>
        </a:xfrm>
        <a:prstGeom prst="rect">
          <a:avLst/>
        </a:prstGeom>
        <a:ln w="3175">
          <a:noFill/>
        </a:ln>
      </xdr:spPr>
    </xdr:pic>
    <xdr:clientData/>
  </xdr:twoCellAnchor>
  <xdr:twoCellAnchor>
    <xdr:from>
      <xdr:col>4</xdr:col>
      <xdr:colOff>17445</xdr:colOff>
      <xdr:row>65</xdr:row>
      <xdr:rowOff>14067</xdr:rowOff>
    </xdr:from>
    <xdr:to>
      <xdr:col>4</xdr:col>
      <xdr:colOff>1843289</xdr:colOff>
      <xdr:row>65</xdr:row>
      <xdr:rowOff>926989</xdr:rowOff>
    </xdr:to>
    <xdr:pic>
      <xdr:nvPicPr>
        <xdr:cNvPr id="162" name="Picture 161">
          <a:extLst>
            <a:ext uri="{FF2B5EF4-FFF2-40B4-BE49-F238E27FC236}">
              <a16:creationId xmlns:a16="http://schemas.microsoft.com/office/drawing/2014/main" id="{386C41F0-3F7B-8949-A6D1-A6019F9BCE7B}"/>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xdr:blipFill>
      <xdr:spPr>
        <a:xfrm>
          <a:off x="9832731" y="62207781"/>
          <a:ext cx="1825844" cy="912922"/>
        </a:xfrm>
        <a:prstGeom prst="rect">
          <a:avLst/>
        </a:prstGeom>
        <a:ln w="3175">
          <a:noFill/>
        </a:ln>
      </xdr:spPr>
    </xdr:pic>
    <xdr:clientData/>
  </xdr:twoCellAnchor>
  <xdr:twoCellAnchor>
    <xdr:from>
      <xdr:col>4</xdr:col>
      <xdr:colOff>21097</xdr:colOff>
      <xdr:row>147</xdr:row>
      <xdr:rowOff>15893</xdr:rowOff>
    </xdr:from>
    <xdr:to>
      <xdr:col>4</xdr:col>
      <xdr:colOff>1849897</xdr:colOff>
      <xdr:row>147</xdr:row>
      <xdr:rowOff>930293</xdr:rowOff>
    </xdr:to>
    <xdr:pic>
      <xdr:nvPicPr>
        <xdr:cNvPr id="163" name="Picture 162">
          <a:extLst>
            <a:ext uri="{FF2B5EF4-FFF2-40B4-BE49-F238E27FC236}">
              <a16:creationId xmlns:a16="http://schemas.microsoft.com/office/drawing/2014/main" id="{3948B3D6-FDE2-3C47-A480-44867E769A71}"/>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xdr:blipFill>
      <xdr:spPr>
        <a:xfrm>
          <a:off x="9838197" y="76076193"/>
          <a:ext cx="1828800" cy="914400"/>
        </a:xfrm>
        <a:prstGeom prst="rect">
          <a:avLst/>
        </a:prstGeom>
        <a:ln w="3175">
          <a:noFill/>
        </a:ln>
      </xdr:spPr>
    </xdr:pic>
    <xdr:clientData/>
  </xdr:twoCellAnchor>
  <xdr:twoCellAnchor>
    <xdr:from>
      <xdr:col>4</xdr:col>
      <xdr:colOff>17445</xdr:colOff>
      <xdr:row>126</xdr:row>
      <xdr:rowOff>14067</xdr:rowOff>
    </xdr:from>
    <xdr:to>
      <xdr:col>4</xdr:col>
      <xdr:colOff>1843289</xdr:colOff>
      <xdr:row>126</xdr:row>
      <xdr:rowOff>926989</xdr:rowOff>
    </xdr:to>
    <xdr:pic>
      <xdr:nvPicPr>
        <xdr:cNvPr id="164" name="Picture 163">
          <a:extLst>
            <a:ext uri="{FF2B5EF4-FFF2-40B4-BE49-F238E27FC236}">
              <a16:creationId xmlns:a16="http://schemas.microsoft.com/office/drawing/2014/main" id="{FDC441CB-FC49-E74F-9399-3E2AE39F1ED9}"/>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xdr:blipFill>
      <xdr:spPr>
        <a:xfrm>
          <a:off x="9834545" y="117425567"/>
          <a:ext cx="1825844" cy="912922"/>
        </a:xfrm>
        <a:prstGeom prst="rect">
          <a:avLst/>
        </a:prstGeom>
        <a:ln w="3175">
          <a:noFill/>
        </a:ln>
      </xdr:spPr>
    </xdr:pic>
    <xdr:clientData/>
  </xdr:twoCellAnchor>
  <xdr:twoCellAnchor>
    <xdr:from>
      <xdr:col>4</xdr:col>
      <xdr:colOff>17445</xdr:colOff>
      <xdr:row>127</xdr:row>
      <xdr:rowOff>14067</xdr:rowOff>
    </xdr:from>
    <xdr:to>
      <xdr:col>4</xdr:col>
      <xdr:colOff>1843289</xdr:colOff>
      <xdr:row>127</xdr:row>
      <xdr:rowOff>926989</xdr:rowOff>
    </xdr:to>
    <xdr:pic>
      <xdr:nvPicPr>
        <xdr:cNvPr id="165" name="Picture 164">
          <a:extLst>
            <a:ext uri="{FF2B5EF4-FFF2-40B4-BE49-F238E27FC236}">
              <a16:creationId xmlns:a16="http://schemas.microsoft.com/office/drawing/2014/main" id="{DFEEEDF5-D6BE-194D-B109-43E0BA61CED1}"/>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xdr:blipFill>
      <xdr:spPr>
        <a:xfrm>
          <a:off x="9834545" y="118365367"/>
          <a:ext cx="1825844" cy="912922"/>
        </a:xfrm>
        <a:prstGeom prst="rect">
          <a:avLst/>
        </a:prstGeom>
        <a:ln w="3175">
          <a:noFill/>
        </a:ln>
      </xdr:spPr>
    </xdr:pic>
    <xdr:clientData/>
  </xdr:twoCellAnchor>
  <xdr:twoCellAnchor>
    <xdr:from>
      <xdr:col>4</xdr:col>
      <xdr:colOff>17445</xdr:colOff>
      <xdr:row>128</xdr:row>
      <xdr:rowOff>14067</xdr:rowOff>
    </xdr:from>
    <xdr:to>
      <xdr:col>4</xdr:col>
      <xdr:colOff>1843289</xdr:colOff>
      <xdr:row>128</xdr:row>
      <xdr:rowOff>926989</xdr:rowOff>
    </xdr:to>
    <xdr:pic>
      <xdr:nvPicPr>
        <xdr:cNvPr id="166" name="Picture 165">
          <a:extLst>
            <a:ext uri="{FF2B5EF4-FFF2-40B4-BE49-F238E27FC236}">
              <a16:creationId xmlns:a16="http://schemas.microsoft.com/office/drawing/2014/main" id="{88DBC306-53DF-FC4B-8BC2-0DB952B9AC29}"/>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xdr:blipFill>
      <xdr:spPr>
        <a:xfrm>
          <a:off x="9834545" y="116485767"/>
          <a:ext cx="1825844" cy="912922"/>
        </a:xfrm>
        <a:prstGeom prst="rect">
          <a:avLst/>
        </a:prstGeom>
        <a:ln w="3175">
          <a:noFill/>
        </a:ln>
      </xdr:spPr>
    </xdr:pic>
    <xdr:clientData/>
  </xdr:twoCellAnchor>
  <xdr:twoCellAnchor>
    <xdr:from>
      <xdr:col>4</xdr:col>
      <xdr:colOff>17445</xdr:colOff>
      <xdr:row>129</xdr:row>
      <xdr:rowOff>14067</xdr:rowOff>
    </xdr:from>
    <xdr:to>
      <xdr:col>4</xdr:col>
      <xdr:colOff>1843289</xdr:colOff>
      <xdr:row>129</xdr:row>
      <xdr:rowOff>926989</xdr:rowOff>
    </xdr:to>
    <xdr:pic>
      <xdr:nvPicPr>
        <xdr:cNvPr id="167" name="Picture 166">
          <a:extLst>
            <a:ext uri="{FF2B5EF4-FFF2-40B4-BE49-F238E27FC236}">
              <a16:creationId xmlns:a16="http://schemas.microsoft.com/office/drawing/2014/main" id="{A6EA06F6-1CAE-9645-AE4D-5282C1053EDD}"/>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xdr:blipFill>
      <xdr:spPr>
        <a:xfrm>
          <a:off x="9834545" y="112726567"/>
          <a:ext cx="1825844" cy="912922"/>
        </a:xfrm>
        <a:prstGeom prst="rect">
          <a:avLst/>
        </a:prstGeom>
        <a:ln w="3175">
          <a:noFill/>
        </a:ln>
      </xdr:spPr>
    </xdr:pic>
    <xdr:clientData/>
  </xdr:twoCellAnchor>
  <xdr:twoCellAnchor>
    <xdr:from>
      <xdr:col>4</xdr:col>
      <xdr:colOff>17445</xdr:colOff>
      <xdr:row>130</xdr:row>
      <xdr:rowOff>14067</xdr:rowOff>
    </xdr:from>
    <xdr:to>
      <xdr:col>4</xdr:col>
      <xdr:colOff>1843289</xdr:colOff>
      <xdr:row>130</xdr:row>
      <xdr:rowOff>926989</xdr:rowOff>
    </xdr:to>
    <xdr:pic>
      <xdr:nvPicPr>
        <xdr:cNvPr id="168" name="Picture 167">
          <a:extLst>
            <a:ext uri="{FF2B5EF4-FFF2-40B4-BE49-F238E27FC236}">
              <a16:creationId xmlns:a16="http://schemas.microsoft.com/office/drawing/2014/main" id="{DC6D15EA-E506-E743-B018-E50EF2BA5E5C}"/>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xdr:blipFill>
      <xdr:spPr>
        <a:xfrm>
          <a:off x="9834545" y="113666367"/>
          <a:ext cx="1825844" cy="912922"/>
        </a:xfrm>
        <a:prstGeom prst="rect">
          <a:avLst/>
        </a:prstGeom>
        <a:ln w="3175">
          <a:noFill/>
        </a:ln>
      </xdr:spPr>
    </xdr:pic>
    <xdr:clientData/>
  </xdr:twoCellAnchor>
  <xdr:twoCellAnchor>
    <xdr:from>
      <xdr:col>4</xdr:col>
      <xdr:colOff>17445</xdr:colOff>
      <xdr:row>148</xdr:row>
      <xdr:rowOff>14067</xdr:rowOff>
    </xdr:from>
    <xdr:to>
      <xdr:col>4</xdr:col>
      <xdr:colOff>1843289</xdr:colOff>
      <xdr:row>148</xdr:row>
      <xdr:rowOff>926989</xdr:rowOff>
    </xdr:to>
    <xdr:pic>
      <xdr:nvPicPr>
        <xdr:cNvPr id="170" name="Picture 169">
          <a:extLst>
            <a:ext uri="{FF2B5EF4-FFF2-40B4-BE49-F238E27FC236}">
              <a16:creationId xmlns:a16="http://schemas.microsoft.com/office/drawing/2014/main" id="{D480BD8A-4AF5-2443-BAAA-703D62A6C531}"/>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xdr:blipFill>
      <xdr:spPr>
        <a:xfrm>
          <a:off x="9834545" y="77014167"/>
          <a:ext cx="1825844" cy="912922"/>
        </a:xfrm>
        <a:prstGeom prst="rect">
          <a:avLst/>
        </a:prstGeom>
        <a:ln w="3175">
          <a:noFill/>
        </a:ln>
      </xdr:spPr>
    </xdr:pic>
    <xdr:clientData/>
  </xdr:twoCellAnchor>
  <xdr:twoCellAnchor>
    <xdr:from>
      <xdr:col>2</xdr:col>
      <xdr:colOff>12402</xdr:colOff>
      <xdr:row>100</xdr:row>
      <xdr:rowOff>12979</xdr:rowOff>
    </xdr:from>
    <xdr:to>
      <xdr:col>2</xdr:col>
      <xdr:colOff>926802</xdr:colOff>
      <xdr:row>100</xdr:row>
      <xdr:rowOff>927379</xdr:rowOff>
    </xdr:to>
    <xdr:pic>
      <xdr:nvPicPr>
        <xdr:cNvPr id="173" name="Picture 172">
          <a:extLst>
            <a:ext uri="{FF2B5EF4-FFF2-40B4-BE49-F238E27FC236}">
              <a16:creationId xmlns:a16="http://schemas.microsoft.com/office/drawing/2014/main" id="{8556F909-56D5-E341-ABF3-E1FF7D805A8B}"/>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xdr:blipFill>
      <xdr:spPr>
        <a:xfrm>
          <a:off x="5930602" y="17805679"/>
          <a:ext cx="914400" cy="914400"/>
        </a:xfrm>
        <a:prstGeom prst="rect">
          <a:avLst/>
        </a:prstGeom>
      </xdr:spPr>
    </xdr:pic>
    <xdr:clientData/>
  </xdr:twoCellAnchor>
  <xdr:twoCellAnchor>
    <xdr:from>
      <xdr:col>2</xdr:col>
      <xdr:colOff>12402</xdr:colOff>
      <xdr:row>99</xdr:row>
      <xdr:rowOff>12979</xdr:rowOff>
    </xdr:from>
    <xdr:to>
      <xdr:col>2</xdr:col>
      <xdr:colOff>926802</xdr:colOff>
      <xdr:row>99</xdr:row>
      <xdr:rowOff>927379</xdr:rowOff>
    </xdr:to>
    <xdr:pic>
      <xdr:nvPicPr>
        <xdr:cNvPr id="174" name="Picture 173">
          <a:extLst>
            <a:ext uri="{FF2B5EF4-FFF2-40B4-BE49-F238E27FC236}">
              <a16:creationId xmlns:a16="http://schemas.microsoft.com/office/drawing/2014/main" id="{99B72E5F-C6DE-A244-98FC-24F7F7D07E38}"/>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xdr:blipFill>
      <xdr:spPr>
        <a:xfrm>
          <a:off x="5930602" y="18745479"/>
          <a:ext cx="914400" cy="914400"/>
        </a:xfrm>
        <a:prstGeom prst="rect">
          <a:avLst/>
        </a:prstGeom>
      </xdr:spPr>
    </xdr:pic>
    <xdr:clientData/>
  </xdr:twoCellAnchor>
  <xdr:twoCellAnchor>
    <xdr:from>
      <xdr:col>2</xdr:col>
      <xdr:colOff>12402</xdr:colOff>
      <xdr:row>115</xdr:row>
      <xdr:rowOff>12979</xdr:rowOff>
    </xdr:from>
    <xdr:to>
      <xdr:col>2</xdr:col>
      <xdr:colOff>926802</xdr:colOff>
      <xdr:row>115</xdr:row>
      <xdr:rowOff>927379</xdr:rowOff>
    </xdr:to>
    <xdr:pic>
      <xdr:nvPicPr>
        <xdr:cNvPr id="176" name="Picture 175">
          <a:extLst>
            <a:ext uri="{FF2B5EF4-FFF2-40B4-BE49-F238E27FC236}">
              <a16:creationId xmlns:a16="http://schemas.microsoft.com/office/drawing/2014/main" id="{7F3EB592-4597-6245-A8AD-D7379ED70AE8}"/>
            </a:ext>
          </a:extLst>
        </xdr:cNvPr>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xdr:blipFill>
      <xdr:spPr>
        <a:xfrm>
          <a:off x="5926973" y="44281550"/>
          <a:ext cx="914400" cy="914400"/>
        </a:xfrm>
        <a:prstGeom prst="rect">
          <a:avLst/>
        </a:prstGeom>
      </xdr:spPr>
    </xdr:pic>
    <xdr:clientData/>
  </xdr:twoCellAnchor>
  <xdr:twoCellAnchor>
    <xdr:from>
      <xdr:col>4</xdr:col>
      <xdr:colOff>17445</xdr:colOff>
      <xdr:row>100</xdr:row>
      <xdr:rowOff>14067</xdr:rowOff>
    </xdr:from>
    <xdr:to>
      <xdr:col>4</xdr:col>
      <xdr:colOff>1843289</xdr:colOff>
      <xdr:row>100</xdr:row>
      <xdr:rowOff>926989</xdr:rowOff>
    </xdr:to>
    <xdr:pic>
      <xdr:nvPicPr>
        <xdr:cNvPr id="177" name="Picture 176">
          <a:extLst>
            <a:ext uri="{FF2B5EF4-FFF2-40B4-BE49-F238E27FC236}">
              <a16:creationId xmlns:a16="http://schemas.microsoft.com/office/drawing/2014/main" id="{9672DB46-E268-4645-B2D2-C58A626793C8}"/>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xdr:blipFill>
      <xdr:spPr>
        <a:xfrm>
          <a:off x="9834545" y="17806767"/>
          <a:ext cx="1825844" cy="912922"/>
        </a:xfrm>
        <a:prstGeom prst="rect">
          <a:avLst/>
        </a:prstGeom>
        <a:ln w="3175">
          <a:noFill/>
        </a:ln>
      </xdr:spPr>
    </xdr:pic>
    <xdr:clientData/>
  </xdr:twoCellAnchor>
  <xdr:twoCellAnchor>
    <xdr:from>
      <xdr:col>4</xdr:col>
      <xdr:colOff>17445</xdr:colOff>
      <xdr:row>99</xdr:row>
      <xdr:rowOff>14067</xdr:rowOff>
    </xdr:from>
    <xdr:to>
      <xdr:col>4</xdr:col>
      <xdr:colOff>1843289</xdr:colOff>
      <xdr:row>99</xdr:row>
      <xdr:rowOff>926989</xdr:rowOff>
    </xdr:to>
    <xdr:pic>
      <xdr:nvPicPr>
        <xdr:cNvPr id="178" name="Picture 177">
          <a:extLst>
            <a:ext uri="{FF2B5EF4-FFF2-40B4-BE49-F238E27FC236}">
              <a16:creationId xmlns:a16="http://schemas.microsoft.com/office/drawing/2014/main" id="{A9E6AEE2-007B-1D47-BF05-14DD36026CF9}"/>
            </a:ext>
          </a:extLst>
        </xdr:cNvPr>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xdr:blipFill>
      <xdr:spPr>
        <a:xfrm>
          <a:off x="9834545" y="18746567"/>
          <a:ext cx="1825844" cy="912922"/>
        </a:xfrm>
        <a:prstGeom prst="rect">
          <a:avLst/>
        </a:prstGeom>
        <a:ln w="3175">
          <a:noFill/>
        </a:ln>
      </xdr:spPr>
    </xdr:pic>
    <xdr:clientData/>
  </xdr:twoCellAnchor>
  <xdr:twoCellAnchor>
    <xdr:from>
      <xdr:col>4</xdr:col>
      <xdr:colOff>17445</xdr:colOff>
      <xdr:row>115</xdr:row>
      <xdr:rowOff>14067</xdr:rowOff>
    </xdr:from>
    <xdr:to>
      <xdr:col>4</xdr:col>
      <xdr:colOff>1843289</xdr:colOff>
      <xdr:row>115</xdr:row>
      <xdr:rowOff>926989</xdr:rowOff>
    </xdr:to>
    <xdr:pic>
      <xdr:nvPicPr>
        <xdr:cNvPr id="180" name="Picture 179">
          <a:extLst>
            <a:ext uri="{FF2B5EF4-FFF2-40B4-BE49-F238E27FC236}">
              <a16:creationId xmlns:a16="http://schemas.microsoft.com/office/drawing/2014/main" id="{396D58CE-226E-D341-A2E9-37FE62C1C195}"/>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xdr:blipFill>
      <xdr:spPr>
        <a:xfrm>
          <a:off x="9832731" y="44282638"/>
          <a:ext cx="1825844" cy="912922"/>
        </a:xfrm>
        <a:prstGeom prst="rect">
          <a:avLst/>
        </a:prstGeom>
        <a:ln w="3175">
          <a:noFill/>
        </a:ln>
      </xdr:spPr>
    </xdr:pic>
    <xdr:clientData/>
  </xdr:twoCellAnchor>
  <xdr:twoCellAnchor>
    <xdr:from>
      <xdr:col>4</xdr:col>
      <xdr:colOff>17445</xdr:colOff>
      <xdr:row>72</xdr:row>
      <xdr:rowOff>14067</xdr:rowOff>
    </xdr:from>
    <xdr:to>
      <xdr:col>4</xdr:col>
      <xdr:colOff>1843289</xdr:colOff>
      <xdr:row>72</xdr:row>
      <xdr:rowOff>926989</xdr:rowOff>
    </xdr:to>
    <xdr:pic>
      <xdr:nvPicPr>
        <xdr:cNvPr id="305" name="Picture 304">
          <a:extLst>
            <a:ext uri="{FF2B5EF4-FFF2-40B4-BE49-F238E27FC236}">
              <a16:creationId xmlns:a16="http://schemas.microsoft.com/office/drawing/2014/main" id="{B85ECB8C-0DB7-5E40-8313-C7E3701966EF}"/>
            </a:ext>
          </a:extLst>
        </xdr:cNvPr>
        <xdr:cNvPicPr>
          <a:picLocks noChangeAspect="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xdr:blipFill>
      <xdr:spPr>
        <a:xfrm>
          <a:off x="9834545" y="131522567"/>
          <a:ext cx="1825844" cy="912922"/>
        </a:xfrm>
        <a:prstGeom prst="rect">
          <a:avLst/>
        </a:prstGeom>
        <a:ln w="3175">
          <a:noFill/>
        </a:ln>
      </xdr:spPr>
    </xdr:pic>
    <xdr:clientData/>
  </xdr:twoCellAnchor>
  <xdr:twoCellAnchor>
    <xdr:from>
      <xdr:col>2</xdr:col>
      <xdr:colOff>12402</xdr:colOff>
      <xdr:row>111</xdr:row>
      <xdr:rowOff>12979</xdr:rowOff>
    </xdr:from>
    <xdr:to>
      <xdr:col>2</xdr:col>
      <xdr:colOff>926802</xdr:colOff>
      <xdr:row>111</xdr:row>
      <xdr:rowOff>927379</xdr:rowOff>
    </xdr:to>
    <xdr:pic>
      <xdr:nvPicPr>
        <xdr:cNvPr id="182" name="Picture 181">
          <a:extLst>
            <a:ext uri="{FF2B5EF4-FFF2-40B4-BE49-F238E27FC236}">
              <a16:creationId xmlns:a16="http://schemas.microsoft.com/office/drawing/2014/main" id="{6B89DFC5-FBE2-E24E-88EB-E340E60A4890}"/>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xdr:blipFill>
      <xdr:spPr>
        <a:xfrm>
          <a:off x="5926973" y="65980408"/>
          <a:ext cx="914400" cy="914400"/>
        </a:xfrm>
        <a:prstGeom prst="rect">
          <a:avLst/>
        </a:prstGeom>
      </xdr:spPr>
    </xdr:pic>
    <xdr:clientData/>
  </xdr:twoCellAnchor>
  <xdr:twoCellAnchor>
    <xdr:from>
      <xdr:col>4</xdr:col>
      <xdr:colOff>17445</xdr:colOff>
      <xdr:row>111</xdr:row>
      <xdr:rowOff>14067</xdr:rowOff>
    </xdr:from>
    <xdr:to>
      <xdr:col>4</xdr:col>
      <xdr:colOff>1843289</xdr:colOff>
      <xdr:row>111</xdr:row>
      <xdr:rowOff>926989</xdr:rowOff>
    </xdr:to>
    <xdr:pic>
      <xdr:nvPicPr>
        <xdr:cNvPr id="183" name="Picture 182">
          <a:extLst>
            <a:ext uri="{FF2B5EF4-FFF2-40B4-BE49-F238E27FC236}">
              <a16:creationId xmlns:a16="http://schemas.microsoft.com/office/drawing/2014/main" id="{D4244C50-A9E9-0D45-AE0C-F1BA05E71A3A}"/>
            </a:ext>
          </a:extLst>
        </xdr:cNvPr>
        <xdr:cNvPicPr>
          <a:picLocks noChangeAspect="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xdr:blipFill>
      <xdr:spPr>
        <a:xfrm>
          <a:off x="9832731" y="65981496"/>
          <a:ext cx="1825844" cy="912922"/>
        </a:xfrm>
        <a:prstGeom prst="rect">
          <a:avLst/>
        </a:prstGeom>
        <a:ln w="3175">
          <a:noFill/>
        </a:ln>
      </xdr:spPr>
    </xdr:pic>
    <xdr:clientData/>
  </xdr:twoCellAnchor>
  <xdr:twoCellAnchor>
    <xdr:from>
      <xdr:col>2</xdr:col>
      <xdr:colOff>12402</xdr:colOff>
      <xdr:row>107</xdr:row>
      <xdr:rowOff>12979</xdr:rowOff>
    </xdr:from>
    <xdr:to>
      <xdr:col>2</xdr:col>
      <xdr:colOff>926802</xdr:colOff>
      <xdr:row>107</xdr:row>
      <xdr:rowOff>927379</xdr:rowOff>
    </xdr:to>
    <xdr:pic>
      <xdr:nvPicPr>
        <xdr:cNvPr id="185" name="Picture 184">
          <a:extLst>
            <a:ext uri="{FF2B5EF4-FFF2-40B4-BE49-F238E27FC236}">
              <a16:creationId xmlns:a16="http://schemas.microsoft.com/office/drawing/2014/main" id="{28BF4180-6531-B44F-A61E-BDDE5FF656CD}"/>
            </a:ext>
          </a:extLst>
        </xdr:cNvPr>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xdr:blipFill>
      <xdr:spPr>
        <a:xfrm>
          <a:off x="5930602" y="75133479"/>
          <a:ext cx="914400" cy="914400"/>
        </a:xfrm>
        <a:prstGeom prst="rect">
          <a:avLst/>
        </a:prstGeom>
      </xdr:spPr>
    </xdr:pic>
    <xdr:clientData/>
  </xdr:twoCellAnchor>
  <xdr:twoCellAnchor>
    <xdr:from>
      <xdr:col>4</xdr:col>
      <xdr:colOff>17445</xdr:colOff>
      <xdr:row>107</xdr:row>
      <xdr:rowOff>14067</xdr:rowOff>
    </xdr:from>
    <xdr:to>
      <xdr:col>4</xdr:col>
      <xdr:colOff>1843289</xdr:colOff>
      <xdr:row>107</xdr:row>
      <xdr:rowOff>926989</xdr:rowOff>
    </xdr:to>
    <xdr:pic>
      <xdr:nvPicPr>
        <xdr:cNvPr id="186" name="Picture 185">
          <a:extLst>
            <a:ext uri="{FF2B5EF4-FFF2-40B4-BE49-F238E27FC236}">
              <a16:creationId xmlns:a16="http://schemas.microsoft.com/office/drawing/2014/main" id="{A761B0B2-AD0E-9A40-BEEB-D49515F8B422}"/>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xdr:blipFill>
      <xdr:spPr>
        <a:xfrm>
          <a:off x="9834545" y="75134567"/>
          <a:ext cx="1825844" cy="912922"/>
        </a:xfrm>
        <a:prstGeom prst="rect">
          <a:avLst/>
        </a:prstGeom>
        <a:ln w="3175">
          <a:noFill/>
        </a:ln>
      </xdr:spPr>
    </xdr:pic>
    <xdr:clientData/>
  </xdr:twoCellAnchor>
  <xdr:twoCellAnchor>
    <xdr:from>
      <xdr:col>2</xdr:col>
      <xdr:colOff>12402</xdr:colOff>
      <xdr:row>108</xdr:row>
      <xdr:rowOff>12979</xdr:rowOff>
    </xdr:from>
    <xdr:to>
      <xdr:col>2</xdr:col>
      <xdr:colOff>926802</xdr:colOff>
      <xdr:row>108</xdr:row>
      <xdr:rowOff>927379</xdr:rowOff>
    </xdr:to>
    <xdr:pic>
      <xdr:nvPicPr>
        <xdr:cNvPr id="188" name="Picture 187">
          <a:extLst>
            <a:ext uri="{FF2B5EF4-FFF2-40B4-BE49-F238E27FC236}">
              <a16:creationId xmlns:a16="http://schemas.microsoft.com/office/drawing/2014/main" id="{7DF97F54-995B-9648-8F1C-30DE3B4F4377}"/>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xdr:blipFill>
      <xdr:spPr>
        <a:xfrm>
          <a:off x="5930602" y="78892679"/>
          <a:ext cx="914400" cy="914400"/>
        </a:xfrm>
        <a:prstGeom prst="rect">
          <a:avLst/>
        </a:prstGeom>
      </xdr:spPr>
    </xdr:pic>
    <xdr:clientData/>
  </xdr:twoCellAnchor>
  <xdr:twoCellAnchor>
    <xdr:from>
      <xdr:col>2</xdr:col>
      <xdr:colOff>12402</xdr:colOff>
      <xdr:row>109</xdr:row>
      <xdr:rowOff>12979</xdr:rowOff>
    </xdr:from>
    <xdr:to>
      <xdr:col>2</xdr:col>
      <xdr:colOff>926802</xdr:colOff>
      <xdr:row>109</xdr:row>
      <xdr:rowOff>927379</xdr:rowOff>
    </xdr:to>
    <xdr:pic>
      <xdr:nvPicPr>
        <xdr:cNvPr id="189" name="Picture 188">
          <a:extLst>
            <a:ext uri="{FF2B5EF4-FFF2-40B4-BE49-F238E27FC236}">
              <a16:creationId xmlns:a16="http://schemas.microsoft.com/office/drawing/2014/main" id="{605C60A6-EB36-EB4A-A4A6-462A18286D1F}"/>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xdr:blipFill>
      <xdr:spPr>
        <a:xfrm>
          <a:off x="5930602" y="80772279"/>
          <a:ext cx="914400" cy="914400"/>
        </a:xfrm>
        <a:prstGeom prst="rect">
          <a:avLst/>
        </a:prstGeom>
      </xdr:spPr>
    </xdr:pic>
    <xdr:clientData/>
  </xdr:twoCellAnchor>
  <xdr:twoCellAnchor>
    <xdr:from>
      <xdr:col>2</xdr:col>
      <xdr:colOff>12402</xdr:colOff>
      <xdr:row>110</xdr:row>
      <xdr:rowOff>12979</xdr:rowOff>
    </xdr:from>
    <xdr:to>
      <xdr:col>2</xdr:col>
      <xdr:colOff>926802</xdr:colOff>
      <xdr:row>110</xdr:row>
      <xdr:rowOff>927379</xdr:rowOff>
    </xdr:to>
    <xdr:pic>
      <xdr:nvPicPr>
        <xdr:cNvPr id="190" name="Picture 189">
          <a:extLst>
            <a:ext uri="{FF2B5EF4-FFF2-40B4-BE49-F238E27FC236}">
              <a16:creationId xmlns:a16="http://schemas.microsoft.com/office/drawing/2014/main" id="{9B094631-B6EA-904A-8436-C6D9BFA54DEE}"/>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xdr:blipFill>
      <xdr:spPr>
        <a:xfrm>
          <a:off x="5930602" y="81712079"/>
          <a:ext cx="914400" cy="914400"/>
        </a:xfrm>
        <a:prstGeom prst="rect">
          <a:avLst/>
        </a:prstGeom>
      </xdr:spPr>
    </xdr:pic>
    <xdr:clientData/>
  </xdr:twoCellAnchor>
  <xdr:twoCellAnchor>
    <xdr:from>
      <xdr:col>4</xdr:col>
      <xdr:colOff>17445</xdr:colOff>
      <xdr:row>108</xdr:row>
      <xdr:rowOff>14067</xdr:rowOff>
    </xdr:from>
    <xdr:to>
      <xdr:col>4</xdr:col>
      <xdr:colOff>1843289</xdr:colOff>
      <xdr:row>108</xdr:row>
      <xdr:rowOff>926989</xdr:rowOff>
    </xdr:to>
    <xdr:pic>
      <xdr:nvPicPr>
        <xdr:cNvPr id="191" name="Picture 190">
          <a:extLst>
            <a:ext uri="{FF2B5EF4-FFF2-40B4-BE49-F238E27FC236}">
              <a16:creationId xmlns:a16="http://schemas.microsoft.com/office/drawing/2014/main" id="{FF4DEAE1-04E2-BB48-8623-CFE6CA5F0C9D}"/>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xdr:blipFill>
      <xdr:spPr>
        <a:xfrm>
          <a:off x="9834545" y="78893767"/>
          <a:ext cx="1825844" cy="912922"/>
        </a:xfrm>
        <a:prstGeom prst="rect">
          <a:avLst/>
        </a:prstGeom>
        <a:ln w="3175">
          <a:noFill/>
        </a:ln>
      </xdr:spPr>
    </xdr:pic>
    <xdr:clientData/>
  </xdr:twoCellAnchor>
  <xdr:twoCellAnchor>
    <xdr:from>
      <xdr:col>4</xdr:col>
      <xdr:colOff>17445</xdr:colOff>
      <xdr:row>109</xdr:row>
      <xdr:rowOff>14067</xdr:rowOff>
    </xdr:from>
    <xdr:to>
      <xdr:col>4</xdr:col>
      <xdr:colOff>1843289</xdr:colOff>
      <xdr:row>109</xdr:row>
      <xdr:rowOff>926989</xdr:rowOff>
    </xdr:to>
    <xdr:pic>
      <xdr:nvPicPr>
        <xdr:cNvPr id="192" name="Picture 191">
          <a:extLst>
            <a:ext uri="{FF2B5EF4-FFF2-40B4-BE49-F238E27FC236}">
              <a16:creationId xmlns:a16="http://schemas.microsoft.com/office/drawing/2014/main" id="{BB67F452-B6CA-2148-B52D-5AF2CC0CEF50}"/>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xdr:blipFill>
      <xdr:spPr>
        <a:xfrm>
          <a:off x="9834545" y="80773367"/>
          <a:ext cx="1825844" cy="912922"/>
        </a:xfrm>
        <a:prstGeom prst="rect">
          <a:avLst/>
        </a:prstGeom>
        <a:ln w="3175">
          <a:noFill/>
        </a:ln>
      </xdr:spPr>
    </xdr:pic>
    <xdr:clientData/>
  </xdr:twoCellAnchor>
  <xdr:twoCellAnchor>
    <xdr:from>
      <xdr:col>4</xdr:col>
      <xdr:colOff>17445</xdr:colOff>
      <xdr:row>110</xdr:row>
      <xdr:rowOff>14067</xdr:rowOff>
    </xdr:from>
    <xdr:to>
      <xdr:col>4</xdr:col>
      <xdr:colOff>1843289</xdr:colOff>
      <xdr:row>110</xdr:row>
      <xdr:rowOff>926989</xdr:rowOff>
    </xdr:to>
    <xdr:pic>
      <xdr:nvPicPr>
        <xdr:cNvPr id="193" name="Picture 192">
          <a:extLst>
            <a:ext uri="{FF2B5EF4-FFF2-40B4-BE49-F238E27FC236}">
              <a16:creationId xmlns:a16="http://schemas.microsoft.com/office/drawing/2014/main" id="{42FC26AA-B717-4D4F-B95A-C7D8FC2C2455}"/>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xdr:blipFill>
      <xdr:spPr>
        <a:xfrm>
          <a:off x="9834545" y="81713167"/>
          <a:ext cx="1825844" cy="912922"/>
        </a:xfrm>
        <a:prstGeom prst="rect">
          <a:avLst/>
        </a:prstGeom>
        <a:ln w="3175">
          <a:noFill/>
        </a:ln>
      </xdr:spPr>
    </xdr:pic>
    <xdr:clientData/>
  </xdr:twoCellAnchor>
  <xdr:twoCellAnchor>
    <xdr:from>
      <xdr:col>2</xdr:col>
      <xdr:colOff>12402</xdr:colOff>
      <xdr:row>101</xdr:row>
      <xdr:rowOff>12979</xdr:rowOff>
    </xdr:from>
    <xdr:to>
      <xdr:col>2</xdr:col>
      <xdr:colOff>926802</xdr:colOff>
      <xdr:row>101</xdr:row>
      <xdr:rowOff>927379</xdr:rowOff>
    </xdr:to>
    <xdr:pic>
      <xdr:nvPicPr>
        <xdr:cNvPr id="195" name="Picture 194">
          <a:extLst>
            <a:ext uri="{FF2B5EF4-FFF2-40B4-BE49-F238E27FC236}">
              <a16:creationId xmlns:a16="http://schemas.microsoft.com/office/drawing/2014/main" id="{655C002A-6FA9-1D46-B61A-930DA79F754C}"/>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xdr:blipFill>
      <xdr:spPr>
        <a:xfrm>
          <a:off x="5930602" y="84531479"/>
          <a:ext cx="914400" cy="914400"/>
        </a:xfrm>
        <a:prstGeom prst="rect">
          <a:avLst/>
        </a:prstGeom>
      </xdr:spPr>
    </xdr:pic>
    <xdr:clientData/>
  </xdr:twoCellAnchor>
  <xdr:twoCellAnchor>
    <xdr:from>
      <xdr:col>4</xdr:col>
      <xdr:colOff>17445</xdr:colOff>
      <xdr:row>101</xdr:row>
      <xdr:rowOff>14067</xdr:rowOff>
    </xdr:from>
    <xdr:to>
      <xdr:col>4</xdr:col>
      <xdr:colOff>1843289</xdr:colOff>
      <xdr:row>101</xdr:row>
      <xdr:rowOff>926989</xdr:rowOff>
    </xdr:to>
    <xdr:pic>
      <xdr:nvPicPr>
        <xdr:cNvPr id="196" name="Picture 195">
          <a:extLst>
            <a:ext uri="{FF2B5EF4-FFF2-40B4-BE49-F238E27FC236}">
              <a16:creationId xmlns:a16="http://schemas.microsoft.com/office/drawing/2014/main" id="{5A75E92E-34F3-4F47-B46A-6B2E7A6C0E2B}"/>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xdr:blipFill>
      <xdr:spPr>
        <a:xfrm>
          <a:off x="9834545" y="84532567"/>
          <a:ext cx="1825844" cy="912922"/>
        </a:xfrm>
        <a:prstGeom prst="rect">
          <a:avLst/>
        </a:prstGeom>
        <a:ln w="3175">
          <a:noFill/>
        </a:ln>
      </xdr:spPr>
    </xdr:pic>
    <xdr:clientData/>
  </xdr:twoCellAnchor>
  <xdr:twoCellAnchor>
    <xdr:from>
      <xdr:col>2</xdr:col>
      <xdr:colOff>12402</xdr:colOff>
      <xdr:row>104</xdr:row>
      <xdr:rowOff>12979</xdr:rowOff>
    </xdr:from>
    <xdr:to>
      <xdr:col>2</xdr:col>
      <xdr:colOff>926802</xdr:colOff>
      <xdr:row>104</xdr:row>
      <xdr:rowOff>927379</xdr:rowOff>
    </xdr:to>
    <xdr:pic>
      <xdr:nvPicPr>
        <xdr:cNvPr id="197" name="Picture 196">
          <a:extLst>
            <a:ext uri="{FF2B5EF4-FFF2-40B4-BE49-F238E27FC236}">
              <a16:creationId xmlns:a16="http://schemas.microsoft.com/office/drawing/2014/main" id="{AA8199C5-4902-3841-8749-C863B7827279}"/>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xdr:blipFill>
      <xdr:spPr>
        <a:xfrm>
          <a:off x="5930602" y="85471279"/>
          <a:ext cx="914400" cy="914400"/>
        </a:xfrm>
        <a:prstGeom prst="rect">
          <a:avLst/>
        </a:prstGeom>
      </xdr:spPr>
    </xdr:pic>
    <xdr:clientData/>
  </xdr:twoCellAnchor>
  <xdr:twoCellAnchor>
    <xdr:from>
      <xdr:col>4</xdr:col>
      <xdr:colOff>17445</xdr:colOff>
      <xdr:row>104</xdr:row>
      <xdr:rowOff>14067</xdr:rowOff>
    </xdr:from>
    <xdr:to>
      <xdr:col>4</xdr:col>
      <xdr:colOff>1843289</xdr:colOff>
      <xdr:row>104</xdr:row>
      <xdr:rowOff>926989</xdr:rowOff>
    </xdr:to>
    <xdr:pic>
      <xdr:nvPicPr>
        <xdr:cNvPr id="198" name="Picture 197">
          <a:extLst>
            <a:ext uri="{FF2B5EF4-FFF2-40B4-BE49-F238E27FC236}">
              <a16:creationId xmlns:a16="http://schemas.microsoft.com/office/drawing/2014/main" id="{D012EF05-F237-104B-8995-6E0571FA73B6}"/>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xdr:blipFill>
      <xdr:spPr>
        <a:xfrm>
          <a:off x="9834545" y="85472367"/>
          <a:ext cx="1825844" cy="912922"/>
        </a:xfrm>
        <a:prstGeom prst="rect">
          <a:avLst/>
        </a:prstGeom>
        <a:ln w="3175">
          <a:noFill/>
        </a:ln>
      </xdr:spPr>
    </xdr:pic>
    <xdr:clientData/>
  </xdr:twoCellAnchor>
  <xdr:twoCellAnchor>
    <xdr:from>
      <xdr:col>2</xdr:col>
      <xdr:colOff>12402</xdr:colOff>
      <xdr:row>105</xdr:row>
      <xdr:rowOff>12979</xdr:rowOff>
    </xdr:from>
    <xdr:to>
      <xdr:col>2</xdr:col>
      <xdr:colOff>926802</xdr:colOff>
      <xdr:row>105</xdr:row>
      <xdr:rowOff>927379</xdr:rowOff>
    </xdr:to>
    <xdr:pic>
      <xdr:nvPicPr>
        <xdr:cNvPr id="199" name="Picture 198">
          <a:extLst>
            <a:ext uri="{FF2B5EF4-FFF2-40B4-BE49-F238E27FC236}">
              <a16:creationId xmlns:a16="http://schemas.microsoft.com/office/drawing/2014/main" id="{0E879D8C-31EF-9946-8BD4-10620662304A}"/>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xdr:blipFill>
      <xdr:spPr>
        <a:xfrm>
          <a:off x="5930602" y="86411079"/>
          <a:ext cx="914400" cy="914400"/>
        </a:xfrm>
        <a:prstGeom prst="rect">
          <a:avLst/>
        </a:prstGeom>
      </xdr:spPr>
    </xdr:pic>
    <xdr:clientData/>
  </xdr:twoCellAnchor>
  <xdr:twoCellAnchor>
    <xdr:from>
      <xdr:col>4</xdr:col>
      <xdr:colOff>17445</xdr:colOff>
      <xdr:row>105</xdr:row>
      <xdr:rowOff>14067</xdr:rowOff>
    </xdr:from>
    <xdr:to>
      <xdr:col>4</xdr:col>
      <xdr:colOff>1843289</xdr:colOff>
      <xdr:row>105</xdr:row>
      <xdr:rowOff>926989</xdr:rowOff>
    </xdr:to>
    <xdr:pic>
      <xdr:nvPicPr>
        <xdr:cNvPr id="200" name="Picture 199">
          <a:extLst>
            <a:ext uri="{FF2B5EF4-FFF2-40B4-BE49-F238E27FC236}">
              <a16:creationId xmlns:a16="http://schemas.microsoft.com/office/drawing/2014/main" id="{BD646243-C274-8D47-BE1C-35A13AA59090}"/>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xdr:blipFill>
      <xdr:spPr>
        <a:xfrm>
          <a:off x="9834545" y="86412167"/>
          <a:ext cx="1825844" cy="912922"/>
        </a:xfrm>
        <a:prstGeom prst="rect">
          <a:avLst/>
        </a:prstGeom>
        <a:ln w="3175">
          <a:noFill/>
        </a:ln>
      </xdr:spPr>
    </xdr:pic>
    <xdr:clientData/>
  </xdr:twoCellAnchor>
  <xdr:twoCellAnchor>
    <xdr:from>
      <xdr:col>2</xdr:col>
      <xdr:colOff>12402</xdr:colOff>
      <xdr:row>106</xdr:row>
      <xdr:rowOff>12979</xdr:rowOff>
    </xdr:from>
    <xdr:to>
      <xdr:col>2</xdr:col>
      <xdr:colOff>926802</xdr:colOff>
      <xdr:row>106</xdr:row>
      <xdr:rowOff>927379</xdr:rowOff>
    </xdr:to>
    <xdr:pic>
      <xdr:nvPicPr>
        <xdr:cNvPr id="201" name="Picture 200">
          <a:extLst>
            <a:ext uri="{FF2B5EF4-FFF2-40B4-BE49-F238E27FC236}">
              <a16:creationId xmlns:a16="http://schemas.microsoft.com/office/drawing/2014/main" id="{BBDA2F33-0DA7-7145-8BF7-4E78E5AE001A}"/>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xdr:blipFill>
      <xdr:spPr>
        <a:xfrm>
          <a:off x="5930602" y="87350879"/>
          <a:ext cx="914400" cy="914400"/>
        </a:xfrm>
        <a:prstGeom prst="rect">
          <a:avLst/>
        </a:prstGeom>
      </xdr:spPr>
    </xdr:pic>
    <xdr:clientData/>
  </xdr:twoCellAnchor>
  <xdr:twoCellAnchor>
    <xdr:from>
      <xdr:col>4</xdr:col>
      <xdr:colOff>17445</xdr:colOff>
      <xdr:row>106</xdr:row>
      <xdr:rowOff>14067</xdr:rowOff>
    </xdr:from>
    <xdr:to>
      <xdr:col>4</xdr:col>
      <xdr:colOff>1843289</xdr:colOff>
      <xdr:row>106</xdr:row>
      <xdr:rowOff>926989</xdr:rowOff>
    </xdr:to>
    <xdr:pic>
      <xdr:nvPicPr>
        <xdr:cNvPr id="202" name="Picture 201">
          <a:extLst>
            <a:ext uri="{FF2B5EF4-FFF2-40B4-BE49-F238E27FC236}">
              <a16:creationId xmlns:a16="http://schemas.microsoft.com/office/drawing/2014/main" id="{2D64587C-04BD-8A49-BB83-9A6C96AB165C}"/>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xdr:blipFill>
      <xdr:spPr>
        <a:xfrm>
          <a:off x="9834545" y="87351967"/>
          <a:ext cx="1825844" cy="912922"/>
        </a:xfrm>
        <a:prstGeom prst="rect">
          <a:avLst/>
        </a:prstGeom>
        <a:ln w="3175">
          <a:noFill/>
        </a:ln>
      </xdr:spPr>
    </xdr:pic>
    <xdr:clientData/>
  </xdr:twoCellAnchor>
  <xdr:twoCellAnchor>
    <xdr:from>
      <xdr:col>2</xdr:col>
      <xdr:colOff>12402</xdr:colOff>
      <xdr:row>116</xdr:row>
      <xdr:rowOff>12979</xdr:rowOff>
    </xdr:from>
    <xdr:to>
      <xdr:col>2</xdr:col>
      <xdr:colOff>926802</xdr:colOff>
      <xdr:row>116</xdr:row>
      <xdr:rowOff>927379</xdr:rowOff>
    </xdr:to>
    <xdr:pic>
      <xdr:nvPicPr>
        <xdr:cNvPr id="203" name="Picture 202">
          <a:extLst>
            <a:ext uri="{FF2B5EF4-FFF2-40B4-BE49-F238E27FC236}">
              <a16:creationId xmlns:a16="http://schemas.microsoft.com/office/drawing/2014/main" id="{BA18103B-D3DB-3147-8B75-826096B0E0E3}"/>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xdr:blipFill>
      <xdr:spPr>
        <a:xfrm>
          <a:off x="5930602" y="88290679"/>
          <a:ext cx="914400" cy="914400"/>
        </a:xfrm>
        <a:prstGeom prst="rect">
          <a:avLst/>
        </a:prstGeom>
      </xdr:spPr>
    </xdr:pic>
    <xdr:clientData/>
  </xdr:twoCellAnchor>
  <xdr:twoCellAnchor>
    <xdr:from>
      <xdr:col>4</xdr:col>
      <xdr:colOff>17445</xdr:colOff>
      <xdr:row>116</xdr:row>
      <xdr:rowOff>14067</xdr:rowOff>
    </xdr:from>
    <xdr:to>
      <xdr:col>4</xdr:col>
      <xdr:colOff>1843289</xdr:colOff>
      <xdr:row>116</xdr:row>
      <xdr:rowOff>926989</xdr:rowOff>
    </xdr:to>
    <xdr:pic>
      <xdr:nvPicPr>
        <xdr:cNvPr id="204" name="Picture 203">
          <a:extLst>
            <a:ext uri="{FF2B5EF4-FFF2-40B4-BE49-F238E27FC236}">
              <a16:creationId xmlns:a16="http://schemas.microsoft.com/office/drawing/2014/main" id="{FA717652-505D-8A4D-829D-FFE62C07B9E3}"/>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xdr:blipFill>
      <xdr:spPr>
        <a:xfrm>
          <a:off x="9834545" y="88291767"/>
          <a:ext cx="1825844" cy="912922"/>
        </a:xfrm>
        <a:prstGeom prst="rect">
          <a:avLst/>
        </a:prstGeom>
        <a:ln w="3175">
          <a:noFill/>
        </a:ln>
      </xdr:spPr>
    </xdr:pic>
    <xdr:clientData/>
  </xdr:twoCellAnchor>
  <xdr:twoCellAnchor>
    <xdr:from>
      <xdr:col>2</xdr:col>
      <xdr:colOff>12402</xdr:colOff>
      <xdr:row>117</xdr:row>
      <xdr:rowOff>12979</xdr:rowOff>
    </xdr:from>
    <xdr:to>
      <xdr:col>2</xdr:col>
      <xdr:colOff>926802</xdr:colOff>
      <xdr:row>117</xdr:row>
      <xdr:rowOff>927379</xdr:rowOff>
    </xdr:to>
    <xdr:pic>
      <xdr:nvPicPr>
        <xdr:cNvPr id="205" name="Picture 204">
          <a:extLst>
            <a:ext uri="{FF2B5EF4-FFF2-40B4-BE49-F238E27FC236}">
              <a16:creationId xmlns:a16="http://schemas.microsoft.com/office/drawing/2014/main" id="{7A019CB9-EE94-6C48-B167-732C7D92D03F}"/>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xdr:blipFill>
      <xdr:spPr>
        <a:xfrm>
          <a:off x="5930602" y="89230479"/>
          <a:ext cx="914400" cy="914400"/>
        </a:xfrm>
        <a:prstGeom prst="rect">
          <a:avLst/>
        </a:prstGeom>
      </xdr:spPr>
    </xdr:pic>
    <xdr:clientData/>
  </xdr:twoCellAnchor>
  <xdr:twoCellAnchor>
    <xdr:from>
      <xdr:col>4</xdr:col>
      <xdr:colOff>17445</xdr:colOff>
      <xdr:row>117</xdr:row>
      <xdr:rowOff>14067</xdr:rowOff>
    </xdr:from>
    <xdr:to>
      <xdr:col>4</xdr:col>
      <xdr:colOff>1843289</xdr:colOff>
      <xdr:row>117</xdr:row>
      <xdr:rowOff>926989</xdr:rowOff>
    </xdr:to>
    <xdr:pic>
      <xdr:nvPicPr>
        <xdr:cNvPr id="206" name="Picture 205">
          <a:extLst>
            <a:ext uri="{FF2B5EF4-FFF2-40B4-BE49-F238E27FC236}">
              <a16:creationId xmlns:a16="http://schemas.microsoft.com/office/drawing/2014/main" id="{3D662DAD-204C-BB40-952E-EA9228D9DAB8}"/>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xdr:blipFill>
      <xdr:spPr>
        <a:xfrm>
          <a:off x="9834545" y="89231567"/>
          <a:ext cx="1825844" cy="912922"/>
        </a:xfrm>
        <a:prstGeom prst="rect">
          <a:avLst/>
        </a:prstGeom>
        <a:ln w="3175">
          <a:noFill/>
        </a:ln>
      </xdr:spPr>
    </xdr:pic>
    <xdr:clientData/>
  </xdr:twoCellAnchor>
  <xdr:twoCellAnchor>
    <xdr:from>
      <xdr:col>2</xdr:col>
      <xdr:colOff>12402</xdr:colOff>
      <xdr:row>103</xdr:row>
      <xdr:rowOff>12979</xdr:rowOff>
    </xdr:from>
    <xdr:to>
      <xdr:col>2</xdr:col>
      <xdr:colOff>926802</xdr:colOff>
      <xdr:row>103</xdr:row>
      <xdr:rowOff>927379</xdr:rowOff>
    </xdr:to>
    <xdr:pic>
      <xdr:nvPicPr>
        <xdr:cNvPr id="207" name="Picture 206">
          <a:extLst>
            <a:ext uri="{FF2B5EF4-FFF2-40B4-BE49-F238E27FC236}">
              <a16:creationId xmlns:a16="http://schemas.microsoft.com/office/drawing/2014/main" id="{55B212B0-3CF8-7248-9626-578DF413CA1C}"/>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xdr:blipFill>
      <xdr:spPr>
        <a:xfrm>
          <a:off x="5930602" y="96748879"/>
          <a:ext cx="914400" cy="914400"/>
        </a:xfrm>
        <a:prstGeom prst="rect">
          <a:avLst/>
        </a:prstGeom>
      </xdr:spPr>
    </xdr:pic>
    <xdr:clientData/>
  </xdr:twoCellAnchor>
  <xdr:twoCellAnchor>
    <xdr:from>
      <xdr:col>4</xdr:col>
      <xdr:colOff>17445</xdr:colOff>
      <xdr:row>103</xdr:row>
      <xdr:rowOff>14067</xdr:rowOff>
    </xdr:from>
    <xdr:to>
      <xdr:col>4</xdr:col>
      <xdr:colOff>1843289</xdr:colOff>
      <xdr:row>103</xdr:row>
      <xdr:rowOff>926989</xdr:rowOff>
    </xdr:to>
    <xdr:pic>
      <xdr:nvPicPr>
        <xdr:cNvPr id="208" name="Picture 207">
          <a:extLst>
            <a:ext uri="{FF2B5EF4-FFF2-40B4-BE49-F238E27FC236}">
              <a16:creationId xmlns:a16="http://schemas.microsoft.com/office/drawing/2014/main" id="{BFD8C1E5-E4D8-7F45-BCFF-624D7D8A0C01}"/>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xdr:blipFill>
      <xdr:spPr>
        <a:xfrm>
          <a:off x="9834545" y="96749967"/>
          <a:ext cx="1825844" cy="912922"/>
        </a:xfrm>
        <a:prstGeom prst="rect">
          <a:avLst/>
        </a:prstGeom>
        <a:ln w="3175">
          <a:noFill/>
        </a:ln>
      </xdr:spPr>
    </xdr:pic>
    <xdr:clientData/>
  </xdr:twoCellAnchor>
  <xdr:twoCellAnchor>
    <xdr:from>
      <xdr:col>2</xdr:col>
      <xdr:colOff>12402</xdr:colOff>
      <xdr:row>125</xdr:row>
      <xdr:rowOff>12979</xdr:rowOff>
    </xdr:from>
    <xdr:to>
      <xdr:col>2</xdr:col>
      <xdr:colOff>926802</xdr:colOff>
      <xdr:row>125</xdr:row>
      <xdr:rowOff>927379</xdr:rowOff>
    </xdr:to>
    <xdr:pic>
      <xdr:nvPicPr>
        <xdr:cNvPr id="209" name="Picture 208">
          <a:extLst>
            <a:ext uri="{FF2B5EF4-FFF2-40B4-BE49-F238E27FC236}">
              <a16:creationId xmlns:a16="http://schemas.microsoft.com/office/drawing/2014/main" id="{42CC4E24-7376-9341-962F-5EF164A154A3}"/>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xdr:blipFill>
      <xdr:spPr>
        <a:xfrm>
          <a:off x="5930602" y="102387679"/>
          <a:ext cx="914400" cy="914400"/>
        </a:xfrm>
        <a:prstGeom prst="rect">
          <a:avLst/>
        </a:prstGeom>
      </xdr:spPr>
    </xdr:pic>
    <xdr:clientData/>
  </xdr:twoCellAnchor>
  <xdr:twoCellAnchor>
    <xdr:from>
      <xdr:col>4</xdr:col>
      <xdr:colOff>17445</xdr:colOff>
      <xdr:row>74</xdr:row>
      <xdr:rowOff>14067</xdr:rowOff>
    </xdr:from>
    <xdr:to>
      <xdr:col>4</xdr:col>
      <xdr:colOff>1843289</xdr:colOff>
      <xdr:row>74</xdr:row>
      <xdr:rowOff>926989</xdr:rowOff>
    </xdr:to>
    <xdr:pic>
      <xdr:nvPicPr>
        <xdr:cNvPr id="306" name="Picture 305">
          <a:extLst>
            <a:ext uri="{FF2B5EF4-FFF2-40B4-BE49-F238E27FC236}">
              <a16:creationId xmlns:a16="http://schemas.microsoft.com/office/drawing/2014/main" id="{DF3BC8AF-2C1F-8948-937E-3AF402359E6B}"/>
            </a:ext>
          </a:extLst>
        </xdr:cNvPr>
        <xdr:cNvPicPr>
          <a:picLocks noChangeAspect="1"/>
        </xdr:cNvPicPr>
      </xdr:nvPicPr>
      <xdr:blipFill>
        <a:blip xmlns:r="http://schemas.openxmlformats.org/officeDocument/2006/relationships" r:embed="rId94">
          <a:extLst>
            <a:ext uri="{28A0092B-C50C-407E-A947-70E740481C1C}">
              <a14:useLocalDpi xmlns:a14="http://schemas.microsoft.com/office/drawing/2010/main" val="0"/>
            </a:ext>
          </a:extLst>
        </a:blip>
        <a:srcRect/>
        <a:stretch/>
      </xdr:blipFill>
      <xdr:spPr>
        <a:xfrm>
          <a:off x="9834545" y="132462367"/>
          <a:ext cx="1825844" cy="912922"/>
        </a:xfrm>
        <a:prstGeom prst="rect">
          <a:avLst/>
        </a:prstGeom>
        <a:ln w="3175">
          <a:noFill/>
        </a:ln>
      </xdr:spPr>
    </xdr:pic>
    <xdr:clientData/>
  </xdr:twoCellAnchor>
  <xdr:twoCellAnchor>
    <xdr:from>
      <xdr:col>4</xdr:col>
      <xdr:colOff>17445</xdr:colOff>
      <xdr:row>125</xdr:row>
      <xdr:rowOff>14067</xdr:rowOff>
    </xdr:from>
    <xdr:to>
      <xdr:col>4</xdr:col>
      <xdr:colOff>1843289</xdr:colOff>
      <xdr:row>125</xdr:row>
      <xdr:rowOff>926989</xdr:rowOff>
    </xdr:to>
    <xdr:pic>
      <xdr:nvPicPr>
        <xdr:cNvPr id="210" name="Picture 209">
          <a:extLst>
            <a:ext uri="{FF2B5EF4-FFF2-40B4-BE49-F238E27FC236}">
              <a16:creationId xmlns:a16="http://schemas.microsoft.com/office/drawing/2014/main" id="{F4256987-1266-E54C-BB54-D23FC19244D9}"/>
            </a:ext>
          </a:extLst>
        </xdr:cNvPr>
        <xdr:cNvPicPr>
          <a:picLocks noChangeAspect="1"/>
        </xdr:cNvPicPr>
      </xdr:nvPicPr>
      <xdr:blipFill>
        <a:blip xmlns:r="http://schemas.openxmlformats.org/officeDocument/2006/relationships" r:embed="rId95">
          <a:extLst>
            <a:ext uri="{28A0092B-C50C-407E-A947-70E740481C1C}">
              <a14:useLocalDpi xmlns:a14="http://schemas.microsoft.com/office/drawing/2010/main" val="0"/>
            </a:ext>
          </a:extLst>
        </a:blip>
        <a:srcRect/>
        <a:stretch/>
      </xdr:blipFill>
      <xdr:spPr>
        <a:xfrm>
          <a:off x="9834545" y="102388767"/>
          <a:ext cx="1825844" cy="912922"/>
        </a:xfrm>
        <a:prstGeom prst="rect">
          <a:avLst/>
        </a:prstGeom>
        <a:ln w="3175">
          <a:noFill/>
        </a:ln>
      </xdr:spPr>
    </xdr:pic>
    <xdr:clientData/>
  </xdr:twoCellAnchor>
  <xdr:twoCellAnchor>
    <xdr:from>
      <xdr:col>2</xdr:col>
      <xdr:colOff>12402</xdr:colOff>
      <xdr:row>114</xdr:row>
      <xdr:rowOff>12979</xdr:rowOff>
    </xdr:from>
    <xdr:to>
      <xdr:col>2</xdr:col>
      <xdr:colOff>926802</xdr:colOff>
      <xdr:row>114</xdr:row>
      <xdr:rowOff>927379</xdr:rowOff>
    </xdr:to>
    <xdr:pic>
      <xdr:nvPicPr>
        <xdr:cNvPr id="216" name="Picture 215">
          <a:extLst>
            <a:ext uri="{FF2B5EF4-FFF2-40B4-BE49-F238E27FC236}">
              <a16:creationId xmlns:a16="http://schemas.microsoft.com/office/drawing/2014/main" id="{832563FB-D4BC-B944-AA33-2E599CA26460}"/>
            </a:ext>
          </a:extLst>
        </xdr:cNvPr>
        <xdr:cNvPicPr>
          <a:picLocks noChangeAspect="1"/>
        </xdr:cNvPicPr>
      </xdr:nvPicPr>
      <xdr:blipFill>
        <a:blip xmlns:r="http://schemas.openxmlformats.org/officeDocument/2006/relationships" r:embed="rId96">
          <a:extLst>
            <a:ext uri="{28A0092B-C50C-407E-A947-70E740481C1C}">
              <a14:useLocalDpi xmlns:a14="http://schemas.microsoft.com/office/drawing/2010/main" val="0"/>
            </a:ext>
          </a:extLst>
        </a:blip>
        <a:srcRect/>
        <a:stretch/>
      </xdr:blipFill>
      <xdr:spPr>
        <a:xfrm>
          <a:off x="5930602" y="131521479"/>
          <a:ext cx="914400" cy="914400"/>
        </a:xfrm>
        <a:prstGeom prst="rect">
          <a:avLst/>
        </a:prstGeom>
      </xdr:spPr>
    </xdr:pic>
    <xdr:clientData/>
  </xdr:twoCellAnchor>
  <xdr:twoCellAnchor>
    <xdr:from>
      <xdr:col>4</xdr:col>
      <xdr:colOff>17445</xdr:colOff>
      <xdr:row>114</xdr:row>
      <xdr:rowOff>14067</xdr:rowOff>
    </xdr:from>
    <xdr:to>
      <xdr:col>4</xdr:col>
      <xdr:colOff>1843289</xdr:colOff>
      <xdr:row>114</xdr:row>
      <xdr:rowOff>926989</xdr:rowOff>
    </xdr:to>
    <xdr:pic>
      <xdr:nvPicPr>
        <xdr:cNvPr id="217" name="Picture 216">
          <a:extLst>
            <a:ext uri="{FF2B5EF4-FFF2-40B4-BE49-F238E27FC236}">
              <a16:creationId xmlns:a16="http://schemas.microsoft.com/office/drawing/2014/main" id="{DDFE72CF-9DCE-BB4A-8A36-4874A24D7751}"/>
            </a:ext>
          </a:extLst>
        </xdr:cNvPr>
        <xdr:cNvPicPr>
          <a:picLocks noChangeAspect="1"/>
        </xdr:cNvPicPr>
      </xdr:nvPicPr>
      <xdr:blipFill>
        <a:blip xmlns:r="http://schemas.openxmlformats.org/officeDocument/2006/relationships" r:embed="rId97">
          <a:extLst>
            <a:ext uri="{28A0092B-C50C-407E-A947-70E740481C1C}">
              <a14:useLocalDpi xmlns:a14="http://schemas.microsoft.com/office/drawing/2010/main" val="0"/>
            </a:ext>
          </a:extLst>
        </a:blip>
        <a:srcRect/>
        <a:stretch/>
      </xdr:blipFill>
      <xdr:spPr>
        <a:xfrm>
          <a:off x="9834545" y="131522567"/>
          <a:ext cx="1825844" cy="912922"/>
        </a:xfrm>
        <a:prstGeom prst="rect">
          <a:avLst/>
        </a:prstGeom>
        <a:ln w="3175">
          <a:noFill/>
        </a:ln>
      </xdr:spPr>
    </xdr:pic>
    <xdr:clientData/>
  </xdr:twoCellAnchor>
  <xdr:twoCellAnchor>
    <xdr:from>
      <xdr:col>2</xdr:col>
      <xdr:colOff>12402</xdr:colOff>
      <xdr:row>112</xdr:row>
      <xdr:rowOff>12979</xdr:rowOff>
    </xdr:from>
    <xdr:to>
      <xdr:col>2</xdr:col>
      <xdr:colOff>926802</xdr:colOff>
      <xdr:row>112</xdr:row>
      <xdr:rowOff>927379</xdr:rowOff>
    </xdr:to>
    <xdr:pic>
      <xdr:nvPicPr>
        <xdr:cNvPr id="226" name="Picture 225">
          <a:extLst>
            <a:ext uri="{FF2B5EF4-FFF2-40B4-BE49-F238E27FC236}">
              <a16:creationId xmlns:a16="http://schemas.microsoft.com/office/drawing/2014/main" id="{E88177AA-D493-4F4C-8C2A-8AE86157714F}"/>
            </a:ext>
          </a:extLst>
        </xdr:cNvPr>
        <xdr:cNvPicPr>
          <a:picLocks noChangeAspect="1"/>
        </xdr:cNvPicPr>
      </xdr:nvPicPr>
      <xdr:blipFill>
        <a:blip xmlns:r="http://schemas.openxmlformats.org/officeDocument/2006/relationships" r:embed="rId98">
          <a:extLst>
            <a:ext uri="{28A0092B-C50C-407E-A947-70E740481C1C}">
              <a14:useLocalDpi xmlns:a14="http://schemas.microsoft.com/office/drawing/2010/main" val="0"/>
            </a:ext>
          </a:extLst>
        </a:blip>
        <a:srcRect/>
        <a:stretch/>
      </xdr:blipFill>
      <xdr:spPr>
        <a:xfrm>
          <a:off x="5930602" y="125882679"/>
          <a:ext cx="914400" cy="914400"/>
        </a:xfrm>
        <a:prstGeom prst="rect">
          <a:avLst/>
        </a:prstGeom>
      </xdr:spPr>
    </xdr:pic>
    <xdr:clientData/>
  </xdr:twoCellAnchor>
  <xdr:twoCellAnchor>
    <xdr:from>
      <xdr:col>4</xdr:col>
      <xdr:colOff>17445</xdr:colOff>
      <xdr:row>112</xdr:row>
      <xdr:rowOff>14067</xdr:rowOff>
    </xdr:from>
    <xdr:to>
      <xdr:col>4</xdr:col>
      <xdr:colOff>1843289</xdr:colOff>
      <xdr:row>112</xdr:row>
      <xdr:rowOff>926989</xdr:rowOff>
    </xdr:to>
    <xdr:pic>
      <xdr:nvPicPr>
        <xdr:cNvPr id="227" name="Picture 226">
          <a:extLst>
            <a:ext uri="{FF2B5EF4-FFF2-40B4-BE49-F238E27FC236}">
              <a16:creationId xmlns:a16="http://schemas.microsoft.com/office/drawing/2014/main" id="{E129ABD5-0189-6342-BF90-1487F87855F1}"/>
            </a:ext>
          </a:extLst>
        </xdr:cNvPr>
        <xdr:cNvPicPr>
          <a:picLocks noChangeAspect="1"/>
        </xdr:cNvPicPr>
      </xdr:nvPicPr>
      <xdr:blipFill>
        <a:blip xmlns:r="http://schemas.openxmlformats.org/officeDocument/2006/relationships" r:embed="rId99">
          <a:extLst>
            <a:ext uri="{28A0092B-C50C-407E-A947-70E740481C1C}">
              <a14:useLocalDpi xmlns:a14="http://schemas.microsoft.com/office/drawing/2010/main" val="0"/>
            </a:ext>
          </a:extLst>
        </a:blip>
        <a:srcRect/>
        <a:stretch/>
      </xdr:blipFill>
      <xdr:spPr>
        <a:xfrm>
          <a:off x="9834545" y="125883767"/>
          <a:ext cx="1825844" cy="912922"/>
        </a:xfrm>
        <a:prstGeom prst="rect">
          <a:avLst/>
        </a:prstGeom>
        <a:ln w="3175">
          <a:noFill/>
        </a:ln>
      </xdr:spPr>
    </xdr:pic>
    <xdr:clientData/>
  </xdr:twoCellAnchor>
  <xdr:twoCellAnchor>
    <xdr:from>
      <xdr:col>2</xdr:col>
      <xdr:colOff>12402</xdr:colOff>
      <xdr:row>113</xdr:row>
      <xdr:rowOff>12979</xdr:rowOff>
    </xdr:from>
    <xdr:to>
      <xdr:col>2</xdr:col>
      <xdr:colOff>926802</xdr:colOff>
      <xdr:row>113</xdr:row>
      <xdr:rowOff>927379</xdr:rowOff>
    </xdr:to>
    <xdr:pic>
      <xdr:nvPicPr>
        <xdr:cNvPr id="228" name="Picture 227">
          <a:extLst>
            <a:ext uri="{FF2B5EF4-FFF2-40B4-BE49-F238E27FC236}">
              <a16:creationId xmlns:a16="http://schemas.microsoft.com/office/drawing/2014/main" id="{D31827BE-BB76-A54D-9600-E4F7FDBCD85E}"/>
            </a:ext>
          </a:extLst>
        </xdr:cNvPr>
        <xdr:cNvPicPr>
          <a:picLocks noChangeAspect="1"/>
        </xdr:cNvPicPr>
      </xdr:nvPicPr>
      <xdr:blipFill>
        <a:blip xmlns:r="http://schemas.openxmlformats.org/officeDocument/2006/relationships" r:embed="rId100">
          <a:extLst>
            <a:ext uri="{28A0092B-C50C-407E-A947-70E740481C1C}">
              <a14:useLocalDpi xmlns:a14="http://schemas.microsoft.com/office/drawing/2010/main" val="0"/>
            </a:ext>
          </a:extLst>
        </a:blip>
        <a:srcRect/>
        <a:stretch/>
      </xdr:blipFill>
      <xdr:spPr>
        <a:xfrm>
          <a:off x="5930602" y="126822479"/>
          <a:ext cx="914400" cy="914400"/>
        </a:xfrm>
        <a:prstGeom prst="rect">
          <a:avLst/>
        </a:prstGeom>
      </xdr:spPr>
    </xdr:pic>
    <xdr:clientData/>
  </xdr:twoCellAnchor>
  <xdr:twoCellAnchor>
    <xdr:from>
      <xdr:col>4</xdr:col>
      <xdr:colOff>17445</xdr:colOff>
      <xdr:row>113</xdr:row>
      <xdr:rowOff>14067</xdr:rowOff>
    </xdr:from>
    <xdr:to>
      <xdr:col>4</xdr:col>
      <xdr:colOff>1843289</xdr:colOff>
      <xdr:row>113</xdr:row>
      <xdr:rowOff>926989</xdr:rowOff>
    </xdr:to>
    <xdr:pic>
      <xdr:nvPicPr>
        <xdr:cNvPr id="229" name="Picture 228">
          <a:extLst>
            <a:ext uri="{FF2B5EF4-FFF2-40B4-BE49-F238E27FC236}">
              <a16:creationId xmlns:a16="http://schemas.microsoft.com/office/drawing/2014/main" id="{CFAF2E05-1095-4D4A-99D3-D4EC89222667}"/>
            </a:ext>
          </a:extLst>
        </xdr:cNvPr>
        <xdr:cNvPicPr>
          <a:picLocks noChangeAspect="1"/>
        </xdr:cNvPicPr>
      </xdr:nvPicPr>
      <xdr:blipFill>
        <a:blip xmlns:r="http://schemas.openxmlformats.org/officeDocument/2006/relationships" r:embed="rId101">
          <a:extLst>
            <a:ext uri="{28A0092B-C50C-407E-A947-70E740481C1C}">
              <a14:useLocalDpi xmlns:a14="http://schemas.microsoft.com/office/drawing/2010/main" val="0"/>
            </a:ext>
          </a:extLst>
        </a:blip>
        <a:srcRect/>
        <a:stretch/>
      </xdr:blipFill>
      <xdr:spPr>
        <a:xfrm>
          <a:off x="9834545" y="126823567"/>
          <a:ext cx="1825844" cy="912922"/>
        </a:xfrm>
        <a:prstGeom prst="rect">
          <a:avLst/>
        </a:prstGeom>
        <a:ln w="3175">
          <a:noFill/>
        </a:ln>
      </xdr:spPr>
    </xdr:pic>
    <xdr:clientData/>
  </xdr:twoCellAnchor>
  <xdr:twoCellAnchor>
    <xdr:from>
      <xdr:col>2</xdr:col>
      <xdr:colOff>17318</xdr:colOff>
      <xdr:row>34</xdr:row>
      <xdr:rowOff>9099</xdr:rowOff>
    </xdr:from>
    <xdr:to>
      <xdr:col>2</xdr:col>
      <xdr:colOff>931718</xdr:colOff>
      <xdr:row>34</xdr:row>
      <xdr:rowOff>924654</xdr:rowOff>
    </xdr:to>
    <xdr:pic>
      <xdr:nvPicPr>
        <xdr:cNvPr id="181" name="Picture 180">
          <a:extLst>
            <a:ext uri="{FF2B5EF4-FFF2-40B4-BE49-F238E27FC236}">
              <a16:creationId xmlns:a16="http://schemas.microsoft.com/office/drawing/2014/main" id="{B7E57F42-8D38-414F-ACFD-419242388902}"/>
            </a:ext>
          </a:extLst>
        </xdr:cNvPr>
        <xdr:cNvPicPr>
          <a:picLocks noChangeAspect="1"/>
        </xdr:cNvPicPr>
      </xdr:nvPicPr>
      <xdr:blipFill>
        <a:blip xmlns:r="http://schemas.openxmlformats.org/officeDocument/2006/relationships" r:embed="rId102">
          <a:extLst>
            <a:ext uri="{28A0092B-C50C-407E-A947-70E740481C1C}">
              <a14:useLocalDpi xmlns:a14="http://schemas.microsoft.com/office/drawing/2010/main" val="0"/>
            </a:ext>
          </a:extLst>
        </a:blip>
        <a:srcRect/>
        <a:stretch/>
      </xdr:blipFill>
      <xdr:spPr>
        <a:xfrm>
          <a:off x="5940136" y="34749372"/>
          <a:ext cx="914400" cy="915555"/>
        </a:xfrm>
        <a:prstGeom prst="rect">
          <a:avLst/>
        </a:prstGeom>
      </xdr:spPr>
    </xdr:pic>
    <xdr:clientData/>
  </xdr:twoCellAnchor>
  <xdr:twoCellAnchor>
    <xdr:from>
      <xdr:col>2</xdr:col>
      <xdr:colOff>12402</xdr:colOff>
      <xdr:row>80</xdr:row>
      <xdr:rowOff>12979</xdr:rowOff>
    </xdr:from>
    <xdr:to>
      <xdr:col>2</xdr:col>
      <xdr:colOff>926802</xdr:colOff>
      <xdr:row>80</xdr:row>
      <xdr:rowOff>927379</xdr:rowOff>
    </xdr:to>
    <xdr:pic>
      <xdr:nvPicPr>
        <xdr:cNvPr id="184" name="Picture 183">
          <a:extLst>
            <a:ext uri="{FF2B5EF4-FFF2-40B4-BE49-F238E27FC236}">
              <a16:creationId xmlns:a16="http://schemas.microsoft.com/office/drawing/2014/main" id="{702927AA-C86C-C849-8DAE-228D3639692F}"/>
            </a:ext>
          </a:extLst>
        </xdr:cNvPr>
        <xdr:cNvPicPr>
          <a:picLocks noChangeAspect="1"/>
        </xdr:cNvPicPr>
      </xdr:nvPicPr>
      <xdr:blipFill>
        <a:blip xmlns:r="http://schemas.openxmlformats.org/officeDocument/2006/relationships" r:embed="rId103">
          <a:extLst>
            <a:ext uri="{28A0092B-C50C-407E-A947-70E740481C1C}">
              <a14:useLocalDpi xmlns:a14="http://schemas.microsoft.com/office/drawing/2010/main" val="0"/>
            </a:ext>
          </a:extLst>
        </a:blip>
        <a:srcRect/>
        <a:stretch/>
      </xdr:blipFill>
      <xdr:spPr>
        <a:xfrm>
          <a:off x="5930602" y="12166879"/>
          <a:ext cx="914400" cy="914400"/>
        </a:xfrm>
        <a:prstGeom prst="rect">
          <a:avLst/>
        </a:prstGeom>
      </xdr:spPr>
    </xdr:pic>
    <xdr:clientData/>
  </xdr:twoCellAnchor>
  <xdr:twoCellAnchor>
    <xdr:from>
      <xdr:col>4</xdr:col>
      <xdr:colOff>17445</xdr:colOff>
      <xdr:row>80</xdr:row>
      <xdr:rowOff>14067</xdr:rowOff>
    </xdr:from>
    <xdr:to>
      <xdr:col>4</xdr:col>
      <xdr:colOff>1843289</xdr:colOff>
      <xdr:row>80</xdr:row>
      <xdr:rowOff>926989</xdr:rowOff>
    </xdr:to>
    <xdr:pic>
      <xdr:nvPicPr>
        <xdr:cNvPr id="212" name="Picture 211">
          <a:extLst>
            <a:ext uri="{FF2B5EF4-FFF2-40B4-BE49-F238E27FC236}">
              <a16:creationId xmlns:a16="http://schemas.microsoft.com/office/drawing/2014/main" id="{D144BFDF-F895-9744-A2A4-D06D5DD7DC61}"/>
            </a:ext>
          </a:extLst>
        </xdr:cNvPr>
        <xdr:cNvPicPr>
          <a:picLocks noChangeAspect="1"/>
        </xdr:cNvPicPr>
      </xdr:nvPicPr>
      <xdr:blipFill>
        <a:blip xmlns:r="http://schemas.openxmlformats.org/officeDocument/2006/relationships" r:embed="rId104">
          <a:extLst>
            <a:ext uri="{28A0092B-C50C-407E-A947-70E740481C1C}">
              <a14:useLocalDpi xmlns:a14="http://schemas.microsoft.com/office/drawing/2010/main" val="0"/>
            </a:ext>
          </a:extLst>
        </a:blip>
        <a:srcRect/>
        <a:stretch/>
      </xdr:blipFill>
      <xdr:spPr>
        <a:xfrm>
          <a:off x="9834545" y="12167967"/>
          <a:ext cx="1825844" cy="912922"/>
        </a:xfrm>
        <a:prstGeom prst="rect">
          <a:avLst/>
        </a:prstGeom>
        <a:ln w="3175">
          <a:noFill/>
        </a:ln>
      </xdr:spPr>
    </xdr:pic>
    <xdr:clientData/>
  </xdr:twoCellAnchor>
  <xdr:twoCellAnchor>
    <xdr:from>
      <xdr:col>2</xdr:col>
      <xdr:colOff>12402</xdr:colOff>
      <xdr:row>81</xdr:row>
      <xdr:rowOff>12979</xdr:rowOff>
    </xdr:from>
    <xdr:to>
      <xdr:col>2</xdr:col>
      <xdr:colOff>926802</xdr:colOff>
      <xdr:row>81</xdr:row>
      <xdr:rowOff>927379</xdr:rowOff>
    </xdr:to>
    <xdr:pic>
      <xdr:nvPicPr>
        <xdr:cNvPr id="215" name="Picture 214">
          <a:extLst>
            <a:ext uri="{FF2B5EF4-FFF2-40B4-BE49-F238E27FC236}">
              <a16:creationId xmlns:a16="http://schemas.microsoft.com/office/drawing/2014/main" id="{DA65D736-F6A0-724B-BB59-4E9E80EDC468}"/>
            </a:ext>
          </a:extLst>
        </xdr:cNvPr>
        <xdr:cNvPicPr>
          <a:picLocks noChangeAspect="1"/>
        </xdr:cNvPicPr>
      </xdr:nvPicPr>
      <xdr:blipFill>
        <a:blip xmlns:r="http://schemas.openxmlformats.org/officeDocument/2006/relationships" r:embed="rId105">
          <a:extLst>
            <a:ext uri="{28A0092B-C50C-407E-A947-70E740481C1C}">
              <a14:useLocalDpi xmlns:a14="http://schemas.microsoft.com/office/drawing/2010/main" val="0"/>
            </a:ext>
          </a:extLst>
        </a:blip>
        <a:srcRect/>
        <a:stretch/>
      </xdr:blipFill>
      <xdr:spPr>
        <a:xfrm>
          <a:off x="5930602" y="66675279"/>
          <a:ext cx="914400" cy="914400"/>
        </a:xfrm>
        <a:prstGeom prst="rect">
          <a:avLst/>
        </a:prstGeom>
      </xdr:spPr>
    </xdr:pic>
    <xdr:clientData/>
  </xdr:twoCellAnchor>
  <xdr:twoCellAnchor>
    <xdr:from>
      <xdr:col>4</xdr:col>
      <xdr:colOff>17445</xdr:colOff>
      <xdr:row>81</xdr:row>
      <xdr:rowOff>14067</xdr:rowOff>
    </xdr:from>
    <xdr:to>
      <xdr:col>4</xdr:col>
      <xdr:colOff>1843289</xdr:colOff>
      <xdr:row>81</xdr:row>
      <xdr:rowOff>926989</xdr:rowOff>
    </xdr:to>
    <xdr:pic>
      <xdr:nvPicPr>
        <xdr:cNvPr id="236" name="Picture 235">
          <a:extLst>
            <a:ext uri="{FF2B5EF4-FFF2-40B4-BE49-F238E27FC236}">
              <a16:creationId xmlns:a16="http://schemas.microsoft.com/office/drawing/2014/main" id="{02D09673-E3BA-604F-A6C1-34E168A1F508}"/>
            </a:ext>
          </a:extLst>
        </xdr:cNvPr>
        <xdr:cNvPicPr>
          <a:picLocks noChangeAspect="1"/>
        </xdr:cNvPicPr>
      </xdr:nvPicPr>
      <xdr:blipFill>
        <a:blip xmlns:r="http://schemas.openxmlformats.org/officeDocument/2006/relationships" r:embed="rId106">
          <a:extLst>
            <a:ext uri="{28A0092B-C50C-407E-A947-70E740481C1C}">
              <a14:useLocalDpi xmlns:a14="http://schemas.microsoft.com/office/drawing/2010/main" val="0"/>
            </a:ext>
          </a:extLst>
        </a:blip>
        <a:srcRect/>
        <a:stretch/>
      </xdr:blipFill>
      <xdr:spPr>
        <a:xfrm>
          <a:off x="9834545" y="66676367"/>
          <a:ext cx="1825844" cy="912922"/>
        </a:xfrm>
        <a:prstGeom prst="rect">
          <a:avLst/>
        </a:prstGeom>
        <a:ln w="3175">
          <a:noFill/>
        </a:ln>
      </xdr:spPr>
    </xdr:pic>
    <xdr:clientData/>
  </xdr:twoCellAnchor>
  <xdr:twoCellAnchor>
    <xdr:from>
      <xdr:col>2</xdr:col>
      <xdr:colOff>12402</xdr:colOff>
      <xdr:row>82</xdr:row>
      <xdr:rowOff>12979</xdr:rowOff>
    </xdr:from>
    <xdr:to>
      <xdr:col>2</xdr:col>
      <xdr:colOff>926802</xdr:colOff>
      <xdr:row>82</xdr:row>
      <xdr:rowOff>927379</xdr:rowOff>
    </xdr:to>
    <xdr:pic>
      <xdr:nvPicPr>
        <xdr:cNvPr id="238" name="Picture 237">
          <a:extLst>
            <a:ext uri="{FF2B5EF4-FFF2-40B4-BE49-F238E27FC236}">
              <a16:creationId xmlns:a16="http://schemas.microsoft.com/office/drawing/2014/main" id="{172B2D56-EEF3-494D-8758-71B476C2108F}"/>
            </a:ext>
          </a:extLst>
        </xdr:cNvPr>
        <xdr:cNvPicPr>
          <a:picLocks noChangeAspect="1"/>
        </xdr:cNvPicPr>
      </xdr:nvPicPr>
      <xdr:blipFill>
        <a:blip xmlns:r="http://schemas.openxmlformats.org/officeDocument/2006/relationships" r:embed="rId107">
          <a:extLst>
            <a:ext uri="{28A0092B-C50C-407E-A947-70E740481C1C}">
              <a14:useLocalDpi xmlns:a14="http://schemas.microsoft.com/office/drawing/2010/main" val="0"/>
            </a:ext>
          </a:extLst>
        </a:blip>
        <a:srcRect/>
        <a:stretch/>
      </xdr:blipFill>
      <xdr:spPr>
        <a:xfrm>
          <a:off x="5930602" y="83591679"/>
          <a:ext cx="914400" cy="914400"/>
        </a:xfrm>
        <a:prstGeom prst="rect">
          <a:avLst/>
        </a:prstGeom>
      </xdr:spPr>
    </xdr:pic>
    <xdr:clientData/>
  </xdr:twoCellAnchor>
  <xdr:twoCellAnchor>
    <xdr:from>
      <xdr:col>4</xdr:col>
      <xdr:colOff>17445</xdr:colOff>
      <xdr:row>82</xdr:row>
      <xdr:rowOff>14067</xdr:rowOff>
    </xdr:from>
    <xdr:to>
      <xdr:col>4</xdr:col>
      <xdr:colOff>1843289</xdr:colOff>
      <xdr:row>82</xdr:row>
      <xdr:rowOff>926989</xdr:rowOff>
    </xdr:to>
    <xdr:pic>
      <xdr:nvPicPr>
        <xdr:cNvPr id="239" name="Picture 238">
          <a:extLst>
            <a:ext uri="{FF2B5EF4-FFF2-40B4-BE49-F238E27FC236}">
              <a16:creationId xmlns:a16="http://schemas.microsoft.com/office/drawing/2014/main" id="{16FE977C-A273-2A45-B008-082DF0A94733}"/>
            </a:ext>
          </a:extLst>
        </xdr:cNvPr>
        <xdr:cNvPicPr>
          <a:picLocks noChangeAspect="1"/>
        </xdr:cNvPicPr>
      </xdr:nvPicPr>
      <xdr:blipFill>
        <a:blip xmlns:r="http://schemas.openxmlformats.org/officeDocument/2006/relationships" r:embed="rId108">
          <a:extLst>
            <a:ext uri="{28A0092B-C50C-407E-A947-70E740481C1C}">
              <a14:useLocalDpi xmlns:a14="http://schemas.microsoft.com/office/drawing/2010/main" val="0"/>
            </a:ext>
          </a:extLst>
        </a:blip>
        <a:srcRect/>
        <a:stretch/>
      </xdr:blipFill>
      <xdr:spPr>
        <a:xfrm>
          <a:off x="9834545" y="83592767"/>
          <a:ext cx="1825844" cy="912922"/>
        </a:xfrm>
        <a:prstGeom prst="rect">
          <a:avLst/>
        </a:prstGeom>
        <a:ln w="3175">
          <a:noFill/>
        </a:ln>
      </xdr:spPr>
    </xdr:pic>
    <xdr:clientData/>
  </xdr:twoCellAnchor>
  <xdr:twoCellAnchor>
    <xdr:from>
      <xdr:col>2</xdr:col>
      <xdr:colOff>12402</xdr:colOff>
      <xdr:row>88</xdr:row>
      <xdr:rowOff>12979</xdr:rowOff>
    </xdr:from>
    <xdr:to>
      <xdr:col>2</xdr:col>
      <xdr:colOff>926802</xdr:colOff>
      <xdr:row>88</xdr:row>
      <xdr:rowOff>927379</xdr:rowOff>
    </xdr:to>
    <xdr:pic>
      <xdr:nvPicPr>
        <xdr:cNvPr id="240" name="Picture 239">
          <a:extLst>
            <a:ext uri="{FF2B5EF4-FFF2-40B4-BE49-F238E27FC236}">
              <a16:creationId xmlns:a16="http://schemas.microsoft.com/office/drawing/2014/main" id="{856CB2BC-83C9-FB44-BC75-6E903D066575}"/>
            </a:ext>
          </a:extLst>
        </xdr:cNvPr>
        <xdr:cNvPicPr>
          <a:picLocks noChangeAspect="1"/>
        </xdr:cNvPicPr>
      </xdr:nvPicPr>
      <xdr:blipFill>
        <a:blip xmlns:r="http://schemas.openxmlformats.org/officeDocument/2006/relationships" r:embed="rId109">
          <a:extLst>
            <a:ext uri="{28A0092B-C50C-407E-A947-70E740481C1C}">
              <a14:useLocalDpi xmlns:a14="http://schemas.microsoft.com/office/drawing/2010/main" val="0"/>
            </a:ext>
          </a:extLst>
        </a:blip>
        <a:srcRect/>
        <a:stretch/>
      </xdr:blipFill>
      <xdr:spPr>
        <a:xfrm>
          <a:off x="5930602" y="90170279"/>
          <a:ext cx="914400" cy="914400"/>
        </a:xfrm>
        <a:prstGeom prst="rect">
          <a:avLst/>
        </a:prstGeom>
      </xdr:spPr>
    </xdr:pic>
    <xdr:clientData/>
  </xdr:twoCellAnchor>
  <xdr:twoCellAnchor>
    <xdr:from>
      <xdr:col>4</xdr:col>
      <xdr:colOff>17445</xdr:colOff>
      <xdr:row>88</xdr:row>
      <xdr:rowOff>14067</xdr:rowOff>
    </xdr:from>
    <xdr:to>
      <xdr:col>4</xdr:col>
      <xdr:colOff>1843289</xdr:colOff>
      <xdr:row>88</xdr:row>
      <xdr:rowOff>926989</xdr:rowOff>
    </xdr:to>
    <xdr:pic>
      <xdr:nvPicPr>
        <xdr:cNvPr id="241" name="Picture 240">
          <a:extLst>
            <a:ext uri="{FF2B5EF4-FFF2-40B4-BE49-F238E27FC236}">
              <a16:creationId xmlns:a16="http://schemas.microsoft.com/office/drawing/2014/main" id="{05E14580-5E83-774B-8135-CF93261A80E9}"/>
            </a:ext>
          </a:extLst>
        </xdr:cNvPr>
        <xdr:cNvPicPr>
          <a:picLocks noChangeAspect="1"/>
        </xdr:cNvPicPr>
      </xdr:nvPicPr>
      <xdr:blipFill>
        <a:blip xmlns:r="http://schemas.openxmlformats.org/officeDocument/2006/relationships" r:embed="rId110">
          <a:extLst>
            <a:ext uri="{28A0092B-C50C-407E-A947-70E740481C1C}">
              <a14:useLocalDpi xmlns:a14="http://schemas.microsoft.com/office/drawing/2010/main" val="0"/>
            </a:ext>
          </a:extLst>
        </a:blip>
        <a:srcRect/>
        <a:stretch/>
      </xdr:blipFill>
      <xdr:spPr>
        <a:xfrm>
          <a:off x="9834545" y="90171367"/>
          <a:ext cx="1825844" cy="912922"/>
        </a:xfrm>
        <a:prstGeom prst="rect">
          <a:avLst/>
        </a:prstGeom>
        <a:ln w="3175">
          <a:noFill/>
        </a:ln>
      </xdr:spPr>
    </xdr:pic>
    <xdr:clientData/>
  </xdr:twoCellAnchor>
  <xdr:twoCellAnchor>
    <xdr:from>
      <xdr:col>2</xdr:col>
      <xdr:colOff>12402</xdr:colOff>
      <xdr:row>83</xdr:row>
      <xdr:rowOff>12979</xdr:rowOff>
    </xdr:from>
    <xdr:to>
      <xdr:col>2</xdr:col>
      <xdr:colOff>926802</xdr:colOff>
      <xdr:row>83</xdr:row>
      <xdr:rowOff>927379</xdr:rowOff>
    </xdr:to>
    <xdr:pic>
      <xdr:nvPicPr>
        <xdr:cNvPr id="242" name="Picture 241">
          <a:extLst>
            <a:ext uri="{FF2B5EF4-FFF2-40B4-BE49-F238E27FC236}">
              <a16:creationId xmlns:a16="http://schemas.microsoft.com/office/drawing/2014/main" id="{75ADAC66-E8DB-1D42-9AA8-2B89B31AC7FF}"/>
            </a:ext>
          </a:extLst>
        </xdr:cNvPr>
        <xdr:cNvPicPr>
          <a:picLocks noChangeAspect="1"/>
        </xdr:cNvPicPr>
      </xdr:nvPicPr>
      <xdr:blipFill>
        <a:blip xmlns:r="http://schemas.openxmlformats.org/officeDocument/2006/relationships" r:embed="rId111">
          <a:extLst>
            <a:ext uri="{28A0092B-C50C-407E-A947-70E740481C1C}">
              <a14:useLocalDpi xmlns:a14="http://schemas.microsoft.com/office/drawing/2010/main" val="0"/>
            </a:ext>
          </a:extLst>
        </a:blip>
        <a:srcRect/>
        <a:stretch/>
      </xdr:blipFill>
      <xdr:spPr>
        <a:xfrm>
          <a:off x="5930602" y="97688679"/>
          <a:ext cx="914400" cy="914400"/>
        </a:xfrm>
        <a:prstGeom prst="rect">
          <a:avLst/>
        </a:prstGeom>
      </xdr:spPr>
    </xdr:pic>
    <xdr:clientData/>
  </xdr:twoCellAnchor>
  <xdr:twoCellAnchor>
    <xdr:from>
      <xdr:col>4</xdr:col>
      <xdr:colOff>17445</xdr:colOff>
      <xdr:row>83</xdr:row>
      <xdr:rowOff>14067</xdr:rowOff>
    </xdr:from>
    <xdr:to>
      <xdr:col>4</xdr:col>
      <xdr:colOff>1843289</xdr:colOff>
      <xdr:row>83</xdr:row>
      <xdr:rowOff>926989</xdr:rowOff>
    </xdr:to>
    <xdr:pic>
      <xdr:nvPicPr>
        <xdr:cNvPr id="243" name="Picture 242">
          <a:extLst>
            <a:ext uri="{FF2B5EF4-FFF2-40B4-BE49-F238E27FC236}">
              <a16:creationId xmlns:a16="http://schemas.microsoft.com/office/drawing/2014/main" id="{E7B4005A-47DF-674F-B6D8-A5BFD36E6077}"/>
            </a:ext>
          </a:extLst>
        </xdr:cNvPr>
        <xdr:cNvPicPr>
          <a:picLocks noChangeAspect="1"/>
        </xdr:cNvPicPr>
      </xdr:nvPicPr>
      <xdr:blipFill>
        <a:blip xmlns:r="http://schemas.openxmlformats.org/officeDocument/2006/relationships" r:embed="rId112">
          <a:extLst>
            <a:ext uri="{28A0092B-C50C-407E-A947-70E740481C1C}">
              <a14:useLocalDpi xmlns:a14="http://schemas.microsoft.com/office/drawing/2010/main" val="0"/>
            </a:ext>
          </a:extLst>
        </a:blip>
        <a:srcRect/>
        <a:stretch/>
      </xdr:blipFill>
      <xdr:spPr>
        <a:xfrm>
          <a:off x="9834545" y="97689767"/>
          <a:ext cx="1825844" cy="912922"/>
        </a:xfrm>
        <a:prstGeom prst="rect">
          <a:avLst/>
        </a:prstGeom>
        <a:ln w="3175">
          <a:noFill/>
        </a:ln>
      </xdr:spPr>
    </xdr:pic>
    <xdr:clientData/>
  </xdr:twoCellAnchor>
  <xdr:twoCellAnchor>
    <xdr:from>
      <xdr:col>2</xdr:col>
      <xdr:colOff>12402</xdr:colOff>
      <xdr:row>84</xdr:row>
      <xdr:rowOff>12979</xdr:rowOff>
    </xdr:from>
    <xdr:to>
      <xdr:col>2</xdr:col>
      <xdr:colOff>926802</xdr:colOff>
      <xdr:row>84</xdr:row>
      <xdr:rowOff>927379</xdr:rowOff>
    </xdr:to>
    <xdr:pic>
      <xdr:nvPicPr>
        <xdr:cNvPr id="245" name="Picture 244">
          <a:extLst>
            <a:ext uri="{FF2B5EF4-FFF2-40B4-BE49-F238E27FC236}">
              <a16:creationId xmlns:a16="http://schemas.microsoft.com/office/drawing/2014/main" id="{5B876B19-CFF0-CD49-91D4-2568707DB6DB}"/>
            </a:ext>
          </a:extLst>
        </xdr:cNvPr>
        <xdr:cNvPicPr>
          <a:picLocks noChangeAspect="1"/>
        </xdr:cNvPicPr>
      </xdr:nvPicPr>
      <xdr:blipFill>
        <a:blip xmlns:r="http://schemas.openxmlformats.org/officeDocument/2006/relationships" r:embed="rId113">
          <a:extLst>
            <a:ext uri="{28A0092B-C50C-407E-A947-70E740481C1C}">
              <a14:useLocalDpi xmlns:a14="http://schemas.microsoft.com/office/drawing/2010/main" val="0"/>
            </a:ext>
          </a:extLst>
        </a:blip>
        <a:srcRect/>
        <a:stretch/>
      </xdr:blipFill>
      <xdr:spPr>
        <a:xfrm>
          <a:off x="5930602" y="98628479"/>
          <a:ext cx="914400" cy="914400"/>
        </a:xfrm>
        <a:prstGeom prst="rect">
          <a:avLst/>
        </a:prstGeom>
      </xdr:spPr>
    </xdr:pic>
    <xdr:clientData/>
  </xdr:twoCellAnchor>
  <xdr:twoCellAnchor>
    <xdr:from>
      <xdr:col>4</xdr:col>
      <xdr:colOff>17445</xdr:colOff>
      <xdr:row>84</xdr:row>
      <xdr:rowOff>14067</xdr:rowOff>
    </xdr:from>
    <xdr:to>
      <xdr:col>4</xdr:col>
      <xdr:colOff>1843289</xdr:colOff>
      <xdr:row>84</xdr:row>
      <xdr:rowOff>926989</xdr:rowOff>
    </xdr:to>
    <xdr:pic>
      <xdr:nvPicPr>
        <xdr:cNvPr id="246" name="Picture 245">
          <a:extLst>
            <a:ext uri="{FF2B5EF4-FFF2-40B4-BE49-F238E27FC236}">
              <a16:creationId xmlns:a16="http://schemas.microsoft.com/office/drawing/2014/main" id="{A49E3919-0D9A-6D43-9AD3-6AFB094D19BF}"/>
            </a:ext>
          </a:extLst>
        </xdr:cNvPr>
        <xdr:cNvPicPr>
          <a:picLocks noChangeAspect="1"/>
        </xdr:cNvPicPr>
      </xdr:nvPicPr>
      <xdr:blipFill>
        <a:blip xmlns:r="http://schemas.openxmlformats.org/officeDocument/2006/relationships" r:embed="rId114">
          <a:extLst>
            <a:ext uri="{28A0092B-C50C-407E-A947-70E740481C1C}">
              <a14:useLocalDpi xmlns:a14="http://schemas.microsoft.com/office/drawing/2010/main" val="0"/>
            </a:ext>
          </a:extLst>
        </a:blip>
        <a:srcRect/>
        <a:stretch/>
      </xdr:blipFill>
      <xdr:spPr>
        <a:xfrm>
          <a:off x="9834545" y="98629567"/>
          <a:ext cx="1825844" cy="912922"/>
        </a:xfrm>
        <a:prstGeom prst="rect">
          <a:avLst/>
        </a:prstGeom>
        <a:ln w="3175">
          <a:noFill/>
        </a:ln>
      </xdr:spPr>
    </xdr:pic>
    <xdr:clientData/>
  </xdr:twoCellAnchor>
  <xdr:twoCellAnchor>
    <xdr:from>
      <xdr:col>2</xdr:col>
      <xdr:colOff>12402</xdr:colOff>
      <xdr:row>85</xdr:row>
      <xdr:rowOff>12979</xdr:rowOff>
    </xdr:from>
    <xdr:to>
      <xdr:col>2</xdr:col>
      <xdr:colOff>926802</xdr:colOff>
      <xdr:row>85</xdr:row>
      <xdr:rowOff>927379</xdr:rowOff>
    </xdr:to>
    <xdr:pic>
      <xdr:nvPicPr>
        <xdr:cNvPr id="247" name="Picture 246">
          <a:extLst>
            <a:ext uri="{FF2B5EF4-FFF2-40B4-BE49-F238E27FC236}">
              <a16:creationId xmlns:a16="http://schemas.microsoft.com/office/drawing/2014/main" id="{90438FBE-A062-2943-9995-577D6FD8AA45}"/>
            </a:ext>
          </a:extLst>
        </xdr:cNvPr>
        <xdr:cNvPicPr>
          <a:picLocks noChangeAspect="1"/>
        </xdr:cNvPicPr>
      </xdr:nvPicPr>
      <xdr:blipFill>
        <a:blip xmlns:r="http://schemas.openxmlformats.org/officeDocument/2006/relationships" r:embed="rId115">
          <a:extLst>
            <a:ext uri="{28A0092B-C50C-407E-A947-70E740481C1C}">
              <a14:useLocalDpi xmlns:a14="http://schemas.microsoft.com/office/drawing/2010/main" val="0"/>
            </a:ext>
          </a:extLst>
        </a:blip>
        <a:srcRect/>
        <a:stretch/>
      </xdr:blipFill>
      <xdr:spPr>
        <a:xfrm>
          <a:off x="5930602" y="101447879"/>
          <a:ext cx="914400" cy="914400"/>
        </a:xfrm>
        <a:prstGeom prst="rect">
          <a:avLst/>
        </a:prstGeom>
      </xdr:spPr>
    </xdr:pic>
    <xdr:clientData/>
  </xdr:twoCellAnchor>
  <xdr:twoCellAnchor>
    <xdr:from>
      <xdr:col>4</xdr:col>
      <xdr:colOff>17445</xdr:colOff>
      <xdr:row>75</xdr:row>
      <xdr:rowOff>14067</xdr:rowOff>
    </xdr:from>
    <xdr:to>
      <xdr:col>4</xdr:col>
      <xdr:colOff>1843289</xdr:colOff>
      <xdr:row>75</xdr:row>
      <xdr:rowOff>926989</xdr:rowOff>
    </xdr:to>
    <xdr:pic>
      <xdr:nvPicPr>
        <xdr:cNvPr id="307" name="Picture 306">
          <a:extLst>
            <a:ext uri="{FF2B5EF4-FFF2-40B4-BE49-F238E27FC236}">
              <a16:creationId xmlns:a16="http://schemas.microsoft.com/office/drawing/2014/main" id="{33A75975-B85B-1549-813D-5111A5861E8D}"/>
            </a:ext>
          </a:extLst>
        </xdr:cNvPr>
        <xdr:cNvPicPr>
          <a:picLocks noChangeAspect="1"/>
        </xdr:cNvPicPr>
      </xdr:nvPicPr>
      <xdr:blipFill>
        <a:blip xmlns:r="http://schemas.openxmlformats.org/officeDocument/2006/relationships" r:embed="rId116">
          <a:extLst>
            <a:ext uri="{28A0092B-C50C-407E-A947-70E740481C1C}">
              <a14:useLocalDpi xmlns:a14="http://schemas.microsoft.com/office/drawing/2010/main" val="0"/>
            </a:ext>
          </a:extLst>
        </a:blip>
        <a:srcRect/>
        <a:stretch/>
      </xdr:blipFill>
      <xdr:spPr>
        <a:xfrm>
          <a:off x="9834545" y="11228167"/>
          <a:ext cx="1825844" cy="912922"/>
        </a:xfrm>
        <a:prstGeom prst="rect">
          <a:avLst/>
        </a:prstGeom>
        <a:ln w="3175">
          <a:noFill/>
        </a:ln>
      </xdr:spPr>
    </xdr:pic>
    <xdr:clientData/>
  </xdr:twoCellAnchor>
  <xdr:twoCellAnchor>
    <xdr:from>
      <xdr:col>4</xdr:col>
      <xdr:colOff>17445</xdr:colOff>
      <xdr:row>85</xdr:row>
      <xdr:rowOff>14067</xdr:rowOff>
    </xdr:from>
    <xdr:to>
      <xdr:col>4</xdr:col>
      <xdr:colOff>1843289</xdr:colOff>
      <xdr:row>85</xdr:row>
      <xdr:rowOff>926989</xdr:rowOff>
    </xdr:to>
    <xdr:pic>
      <xdr:nvPicPr>
        <xdr:cNvPr id="248" name="Picture 247">
          <a:extLst>
            <a:ext uri="{FF2B5EF4-FFF2-40B4-BE49-F238E27FC236}">
              <a16:creationId xmlns:a16="http://schemas.microsoft.com/office/drawing/2014/main" id="{F29FDBBC-9AD2-FE43-9449-7BB98D4B3833}"/>
            </a:ext>
          </a:extLst>
        </xdr:cNvPr>
        <xdr:cNvPicPr>
          <a:picLocks noChangeAspect="1"/>
        </xdr:cNvPicPr>
      </xdr:nvPicPr>
      <xdr:blipFill>
        <a:blip xmlns:r="http://schemas.openxmlformats.org/officeDocument/2006/relationships" r:embed="rId117">
          <a:extLst>
            <a:ext uri="{28A0092B-C50C-407E-A947-70E740481C1C}">
              <a14:useLocalDpi xmlns:a14="http://schemas.microsoft.com/office/drawing/2010/main" val="0"/>
            </a:ext>
          </a:extLst>
        </a:blip>
        <a:srcRect/>
        <a:stretch/>
      </xdr:blipFill>
      <xdr:spPr>
        <a:xfrm>
          <a:off x="9834545" y="101448967"/>
          <a:ext cx="1825844" cy="912922"/>
        </a:xfrm>
        <a:prstGeom prst="rect">
          <a:avLst/>
        </a:prstGeom>
        <a:ln w="3175">
          <a:noFill/>
        </a:ln>
      </xdr:spPr>
    </xdr:pic>
    <xdr:clientData/>
  </xdr:twoCellAnchor>
  <xdr:twoCellAnchor>
    <xdr:from>
      <xdr:col>2</xdr:col>
      <xdr:colOff>12402</xdr:colOff>
      <xdr:row>86</xdr:row>
      <xdr:rowOff>12979</xdr:rowOff>
    </xdr:from>
    <xdr:to>
      <xdr:col>2</xdr:col>
      <xdr:colOff>926802</xdr:colOff>
      <xdr:row>86</xdr:row>
      <xdr:rowOff>927379</xdr:rowOff>
    </xdr:to>
    <xdr:pic>
      <xdr:nvPicPr>
        <xdr:cNvPr id="249" name="Picture 248">
          <a:extLst>
            <a:ext uri="{FF2B5EF4-FFF2-40B4-BE49-F238E27FC236}">
              <a16:creationId xmlns:a16="http://schemas.microsoft.com/office/drawing/2014/main" id="{C904256C-BCF7-9E48-A6F4-16F29AEF40A8}"/>
            </a:ext>
          </a:extLst>
        </xdr:cNvPr>
        <xdr:cNvPicPr>
          <a:picLocks noChangeAspect="1"/>
        </xdr:cNvPicPr>
      </xdr:nvPicPr>
      <xdr:blipFill>
        <a:blip xmlns:r="http://schemas.openxmlformats.org/officeDocument/2006/relationships" r:embed="rId118">
          <a:extLst>
            <a:ext uri="{28A0092B-C50C-407E-A947-70E740481C1C}">
              <a14:useLocalDpi xmlns:a14="http://schemas.microsoft.com/office/drawing/2010/main" val="0"/>
            </a:ext>
          </a:extLst>
        </a:blip>
        <a:srcRect/>
        <a:stretch/>
      </xdr:blipFill>
      <xdr:spPr>
        <a:xfrm>
          <a:off x="5930602" y="108966279"/>
          <a:ext cx="914400" cy="914400"/>
        </a:xfrm>
        <a:prstGeom prst="rect">
          <a:avLst/>
        </a:prstGeom>
      </xdr:spPr>
    </xdr:pic>
    <xdr:clientData/>
  </xdr:twoCellAnchor>
  <xdr:twoCellAnchor>
    <xdr:from>
      <xdr:col>4</xdr:col>
      <xdr:colOff>17445</xdr:colOff>
      <xdr:row>86</xdr:row>
      <xdr:rowOff>14067</xdr:rowOff>
    </xdr:from>
    <xdr:to>
      <xdr:col>4</xdr:col>
      <xdr:colOff>1843289</xdr:colOff>
      <xdr:row>86</xdr:row>
      <xdr:rowOff>926989</xdr:rowOff>
    </xdr:to>
    <xdr:pic>
      <xdr:nvPicPr>
        <xdr:cNvPr id="250" name="Picture 249">
          <a:extLst>
            <a:ext uri="{FF2B5EF4-FFF2-40B4-BE49-F238E27FC236}">
              <a16:creationId xmlns:a16="http://schemas.microsoft.com/office/drawing/2014/main" id="{A9EF3BD0-81B9-504B-B7D9-BA08A345485D}"/>
            </a:ext>
          </a:extLst>
        </xdr:cNvPr>
        <xdr:cNvPicPr>
          <a:picLocks noChangeAspect="1"/>
        </xdr:cNvPicPr>
      </xdr:nvPicPr>
      <xdr:blipFill>
        <a:blip xmlns:r="http://schemas.openxmlformats.org/officeDocument/2006/relationships" r:embed="rId119">
          <a:extLst>
            <a:ext uri="{28A0092B-C50C-407E-A947-70E740481C1C}">
              <a14:useLocalDpi xmlns:a14="http://schemas.microsoft.com/office/drawing/2010/main" val="0"/>
            </a:ext>
          </a:extLst>
        </a:blip>
        <a:srcRect/>
        <a:stretch/>
      </xdr:blipFill>
      <xdr:spPr>
        <a:xfrm>
          <a:off x="9834545" y="108967367"/>
          <a:ext cx="1825844" cy="912922"/>
        </a:xfrm>
        <a:prstGeom prst="rect">
          <a:avLst/>
        </a:prstGeom>
        <a:ln w="3175">
          <a:noFill/>
        </a:ln>
      </xdr:spPr>
    </xdr:pic>
    <xdr:clientData/>
  </xdr:twoCellAnchor>
  <xdr:twoCellAnchor>
    <xdr:from>
      <xdr:col>2</xdr:col>
      <xdr:colOff>12402</xdr:colOff>
      <xdr:row>87</xdr:row>
      <xdr:rowOff>12979</xdr:rowOff>
    </xdr:from>
    <xdr:to>
      <xdr:col>2</xdr:col>
      <xdr:colOff>926802</xdr:colOff>
      <xdr:row>87</xdr:row>
      <xdr:rowOff>927379</xdr:rowOff>
    </xdr:to>
    <xdr:pic>
      <xdr:nvPicPr>
        <xdr:cNvPr id="254" name="Picture 253">
          <a:extLst>
            <a:ext uri="{FF2B5EF4-FFF2-40B4-BE49-F238E27FC236}">
              <a16:creationId xmlns:a16="http://schemas.microsoft.com/office/drawing/2014/main" id="{427B776D-1E59-C246-979E-43D3C9343AB9}"/>
            </a:ext>
          </a:extLst>
        </xdr:cNvPr>
        <xdr:cNvPicPr>
          <a:picLocks noChangeAspect="1"/>
        </xdr:cNvPicPr>
      </xdr:nvPicPr>
      <xdr:blipFill>
        <a:blip xmlns:r="http://schemas.openxmlformats.org/officeDocument/2006/relationships" r:embed="rId120">
          <a:extLst>
            <a:ext uri="{28A0092B-C50C-407E-A947-70E740481C1C}">
              <a14:useLocalDpi xmlns:a14="http://schemas.microsoft.com/office/drawing/2010/main" val="0"/>
            </a:ext>
          </a:extLst>
        </a:blip>
        <a:srcRect/>
        <a:stretch/>
      </xdr:blipFill>
      <xdr:spPr>
        <a:xfrm>
          <a:off x="5930602" y="124942879"/>
          <a:ext cx="914400" cy="914400"/>
        </a:xfrm>
        <a:prstGeom prst="rect">
          <a:avLst/>
        </a:prstGeom>
      </xdr:spPr>
    </xdr:pic>
    <xdr:clientData/>
  </xdr:twoCellAnchor>
  <xdr:twoCellAnchor>
    <xdr:from>
      <xdr:col>4</xdr:col>
      <xdr:colOff>17445</xdr:colOff>
      <xdr:row>87</xdr:row>
      <xdr:rowOff>14067</xdr:rowOff>
    </xdr:from>
    <xdr:to>
      <xdr:col>4</xdr:col>
      <xdr:colOff>1843289</xdr:colOff>
      <xdr:row>87</xdr:row>
      <xdr:rowOff>926989</xdr:rowOff>
    </xdr:to>
    <xdr:pic>
      <xdr:nvPicPr>
        <xdr:cNvPr id="255" name="Picture 254">
          <a:extLst>
            <a:ext uri="{FF2B5EF4-FFF2-40B4-BE49-F238E27FC236}">
              <a16:creationId xmlns:a16="http://schemas.microsoft.com/office/drawing/2014/main" id="{466FD420-A69F-2949-8FCC-0791E0845FB2}"/>
            </a:ext>
          </a:extLst>
        </xdr:cNvPr>
        <xdr:cNvPicPr>
          <a:picLocks noChangeAspect="1"/>
        </xdr:cNvPicPr>
      </xdr:nvPicPr>
      <xdr:blipFill>
        <a:blip xmlns:r="http://schemas.openxmlformats.org/officeDocument/2006/relationships" r:embed="rId121">
          <a:extLst>
            <a:ext uri="{28A0092B-C50C-407E-A947-70E740481C1C}">
              <a14:useLocalDpi xmlns:a14="http://schemas.microsoft.com/office/drawing/2010/main" val="0"/>
            </a:ext>
          </a:extLst>
        </a:blip>
        <a:srcRect/>
        <a:stretch/>
      </xdr:blipFill>
      <xdr:spPr>
        <a:xfrm>
          <a:off x="9834545" y="124943967"/>
          <a:ext cx="1825844" cy="912922"/>
        </a:xfrm>
        <a:prstGeom prst="rect">
          <a:avLst/>
        </a:prstGeom>
        <a:ln w="3175">
          <a:noFill/>
        </a:ln>
      </xdr:spPr>
    </xdr:pic>
    <xdr:clientData/>
  </xdr:twoCellAnchor>
  <xdr:twoCellAnchor>
    <xdr:from>
      <xdr:col>2</xdr:col>
      <xdr:colOff>12402</xdr:colOff>
      <xdr:row>91</xdr:row>
      <xdr:rowOff>12979</xdr:rowOff>
    </xdr:from>
    <xdr:to>
      <xdr:col>2</xdr:col>
      <xdr:colOff>926802</xdr:colOff>
      <xdr:row>91</xdr:row>
      <xdr:rowOff>927379</xdr:rowOff>
    </xdr:to>
    <xdr:pic>
      <xdr:nvPicPr>
        <xdr:cNvPr id="256" name="Picture 255">
          <a:extLst>
            <a:ext uri="{FF2B5EF4-FFF2-40B4-BE49-F238E27FC236}">
              <a16:creationId xmlns:a16="http://schemas.microsoft.com/office/drawing/2014/main" id="{66DA2EB1-B651-A641-988A-647C160F5187}"/>
            </a:ext>
          </a:extLst>
        </xdr:cNvPr>
        <xdr:cNvPicPr>
          <a:picLocks noChangeAspect="1"/>
        </xdr:cNvPicPr>
      </xdr:nvPicPr>
      <xdr:blipFill>
        <a:blip xmlns:r="http://schemas.openxmlformats.org/officeDocument/2006/relationships" r:embed="rId122">
          <a:extLst>
            <a:ext uri="{28A0092B-C50C-407E-A947-70E740481C1C}">
              <a14:useLocalDpi xmlns:a14="http://schemas.microsoft.com/office/drawing/2010/main" val="0"/>
            </a:ext>
          </a:extLst>
        </a:blip>
        <a:srcRect/>
        <a:stretch/>
      </xdr:blipFill>
      <xdr:spPr>
        <a:xfrm>
          <a:off x="5930602" y="72314079"/>
          <a:ext cx="914400" cy="914400"/>
        </a:xfrm>
        <a:prstGeom prst="rect">
          <a:avLst/>
        </a:prstGeom>
      </xdr:spPr>
    </xdr:pic>
    <xdr:clientData/>
  </xdr:twoCellAnchor>
  <xdr:twoCellAnchor>
    <xdr:from>
      <xdr:col>4</xdr:col>
      <xdr:colOff>17445</xdr:colOff>
      <xdr:row>91</xdr:row>
      <xdr:rowOff>14067</xdr:rowOff>
    </xdr:from>
    <xdr:to>
      <xdr:col>4</xdr:col>
      <xdr:colOff>1843289</xdr:colOff>
      <xdr:row>91</xdr:row>
      <xdr:rowOff>926989</xdr:rowOff>
    </xdr:to>
    <xdr:pic>
      <xdr:nvPicPr>
        <xdr:cNvPr id="257" name="Picture 256">
          <a:extLst>
            <a:ext uri="{FF2B5EF4-FFF2-40B4-BE49-F238E27FC236}">
              <a16:creationId xmlns:a16="http://schemas.microsoft.com/office/drawing/2014/main" id="{28283E04-B340-FE4F-8664-7C0E588297E4}"/>
            </a:ext>
          </a:extLst>
        </xdr:cNvPr>
        <xdr:cNvPicPr>
          <a:picLocks noChangeAspect="1"/>
        </xdr:cNvPicPr>
      </xdr:nvPicPr>
      <xdr:blipFill>
        <a:blip xmlns:r="http://schemas.openxmlformats.org/officeDocument/2006/relationships" r:embed="rId123">
          <a:extLst>
            <a:ext uri="{28A0092B-C50C-407E-A947-70E740481C1C}">
              <a14:useLocalDpi xmlns:a14="http://schemas.microsoft.com/office/drawing/2010/main" val="0"/>
            </a:ext>
          </a:extLst>
        </a:blip>
        <a:srcRect/>
        <a:stretch/>
      </xdr:blipFill>
      <xdr:spPr>
        <a:xfrm>
          <a:off x="9834545" y="72315167"/>
          <a:ext cx="1825844" cy="912922"/>
        </a:xfrm>
        <a:prstGeom prst="rect">
          <a:avLst/>
        </a:prstGeom>
        <a:ln w="3175">
          <a:noFill/>
        </a:ln>
      </xdr:spPr>
    </xdr:pic>
    <xdr:clientData/>
  </xdr:twoCellAnchor>
  <xdr:twoCellAnchor>
    <xdr:from>
      <xdr:col>2</xdr:col>
      <xdr:colOff>12402</xdr:colOff>
      <xdr:row>93</xdr:row>
      <xdr:rowOff>12979</xdr:rowOff>
    </xdr:from>
    <xdr:to>
      <xdr:col>2</xdr:col>
      <xdr:colOff>926802</xdr:colOff>
      <xdr:row>93</xdr:row>
      <xdr:rowOff>927379</xdr:rowOff>
    </xdr:to>
    <xdr:pic>
      <xdr:nvPicPr>
        <xdr:cNvPr id="259" name="Picture 258">
          <a:extLst>
            <a:ext uri="{FF2B5EF4-FFF2-40B4-BE49-F238E27FC236}">
              <a16:creationId xmlns:a16="http://schemas.microsoft.com/office/drawing/2014/main" id="{B3EB39A0-5B91-1B4E-B951-389E267C0BAA}"/>
            </a:ext>
          </a:extLst>
        </xdr:cNvPr>
        <xdr:cNvPicPr>
          <a:picLocks noChangeAspect="1"/>
        </xdr:cNvPicPr>
      </xdr:nvPicPr>
      <xdr:blipFill>
        <a:blip xmlns:r="http://schemas.openxmlformats.org/officeDocument/2006/relationships" r:embed="rId124">
          <a:extLst>
            <a:ext uri="{28A0092B-C50C-407E-A947-70E740481C1C}">
              <a14:useLocalDpi xmlns:a14="http://schemas.microsoft.com/office/drawing/2010/main" val="0"/>
            </a:ext>
          </a:extLst>
        </a:blip>
        <a:srcRect/>
        <a:stretch/>
      </xdr:blipFill>
      <xdr:spPr>
        <a:xfrm>
          <a:off x="5930602" y="73253879"/>
          <a:ext cx="914400" cy="914400"/>
        </a:xfrm>
        <a:prstGeom prst="rect">
          <a:avLst/>
        </a:prstGeom>
      </xdr:spPr>
    </xdr:pic>
    <xdr:clientData/>
  </xdr:twoCellAnchor>
  <xdr:twoCellAnchor>
    <xdr:from>
      <xdr:col>4</xdr:col>
      <xdr:colOff>17445</xdr:colOff>
      <xdr:row>93</xdr:row>
      <xdr:rowOff>14067</xdr:rowOff>
    </xdr:from>
    <xdr:to>
      <xdr:col>4</xdr:col>
      <xdr:colOff>1843289</xdr:colOff>
      <xdr:row>93</xdr:row>
      <xdr:rowOff>926989</xdr:rowOff>
    </xdr:to>
    <xdr:pic>
      <xdr:nvPicPr>
        <xdr:cNvPr id="260" name="Picture 259">
          <a:extLst>
            <a:ext uri="{FF2B5EF4-FFF2-40B4-BE49-F238E27FC236}">
              <a16:creationId xmlns:a16="http://schemas.microsoft.com/office/drawing/2014/main" id="{94E45F84-9388-B747-8221-391BF1FA7723}"/>
            </a:ext>
          </a:extLst>
        </xdr:cNvPr>
        <xdr:cNvPicPr>
          <a:picLocks noChangeAspect="1"/>
        </xdr:cNvPicPr>
      </xdr:nvPicPr>
      <xdr:blipFill>
        <a:blip xmlns:r="http://schemas.openxmlformats.org/officeDocument/2006/relationships" r:embed="rId125">
          <a:extLst>
            <a:ext uri="{28A0092B-C50C-407E-A947-70E740481C1C}">
              <a14:useLocalDpi xmlns:a14="http://schemas.microsoft.com/office/drawing/2010/main" val="0"/>
            </a:ext>
          </a:extLst>
        </a:blip>
        <a:srcRect/>
        <a:stretch/>
      </xdr:blipFill>
      <xdr:spPr>
        <a:xfrm>
          <a:off x="9834545" y="73254967"/>
          <a:ext cx="1825844" cy="912922"/>
        </a:xfrm>
        <a:prstGeom prst="rect">
          <a:avLst/>
        </a:prstGeom>
        <a:ln w="3175">
          <a:noFill/>
        </a:ln>
      </xdr:spPr>
    </xdr:pic>
    <xdr:clientData/>
  </xdr:twoCellAnchor>
  <xdr:twoCellAnchor>
    <xdr:from>
      <xdr:col>2</xdr:col>
      <xdr:colOff>12402</xdr:colOff>
      <xdr:row>92</xdr:row>
      <xdr:rowOff>12979</xdr:rowOff>
    </xdr:from>
    <xdr:to>
      <xdr:col>2</xdr:col>
      <xdr:colOff>926802</xdr:colOff>
      <xdr:row>92</xdr:row>
      <xdr:rowOff>927379</xdr:rowOff>
    </xdr:to>
    <xdr:pic>
      <xdr:nvPicPr>
        <xdr:cNvPr id="261" name="Picture 260">
          <a:extLst>
            <a:ext uri="{FF2B5EF4-FFF2-40B4-BE49-F238E27FC236}">
              <a16:creationId xmlns:a16="http://schemas.microsoft.com/office/drawing/2014/main" id="{9DA4D2BE-EA71-DB4F-BE5C-360251BD4FF5}"/>
            </a:ext>
          </a:extLst>
        </xdr:cNvPr>
        <xdr:cNvPicPr>
          <a:picLocks noChangeAspect="1"/>
        </xdr:cNvPicPr>
      </xdr:nvPicPr>
      <xdr:blipFill>
        <a:blip xmlns:r="http://schemas.openxmlformats.org/officeDocument/2006/relationships" r:embed="rId126">
          <a:extLst>
            <a:ext uri="{28A0092B-C50C-407E-A947-70E740481C1C}">
              <a14:useLocalDpi xmlns:a14="http://schemas.microsoft.com/office/drawing/2010/main" val="0"/>
            </a:ext>
          </a:extLst>
        </a:blip>
        <a:srcRect/>
        <a:stretch/>
      </xdr:blipFill>
      <xdr:spPr>
        <a:xfrm>
          <a:off x="5930602" y="74193679"/>
          <a:ext cx="914400" cy="914400"/>
        </a:xfrm>
        <a:prstGeom prst="rect">
          <a:avLst/>
        </a:prstGeom>
      </xdr:spPr>
    </xdr:pic>
    <xdr:clientData/>
  </xdr:twoCellAnchor>
  <xdr:twoCellAnchor>
    <xdr:from>
      <xdr:col>4</xdr:col>
      <xdr:colOff>17445</xdr:colOff>
      <xdr:row>92</xdr:row>
      <xdr:rowOff>14067</xdr:rowOff>
    </xdr:from>
    <xdr:to>
      <xdr:col>4</xdr:col>
      <xdr:colOff>1843289</xdr:colOff>
      <xdr:row>92</xdr:row>
      <xdr:rowOff>926989</xdr:rowOff>
    </xdr:to>
    <xdr:pic>
      <xdr:nvPicPr>
        <xdr:cNvPr id="262" name="Picture 261">
          <a:extLst>
            <a:ext uri="{FF2B5EF4-FFF2-40B4-BE49-F238E27FC236}">
              <a16:creationId xmlns:a16="http://schemas.microsoft.com/office/drawing/2014/main" id="{5B21FE39-AC23-BF40-89AE-BA427B890D73}"/>
            </a:ext>
          </a:extLst>
        </xdr:cNvPr>
        <xdr:cNvPicPr>
          <a:picLocks noChangeAspect="1"/>
        </xdr:cNvPicPr>
      </xdr:nvPicPr>
      <xdr:blipFill>
        <a:blip xmlns:r="http://schemas.openxmlformats.org/officeDocument/2006/relationships" r:embed="rId127">
          <a:extLst>
            <a:ext uri="{28A0092B-C50C-407E-A947-70E740481C1C}">
              <a14:useLocalDpi xmlns:a14="http://schemas.microsoft.com/office/drawing/2010/main" val="0"/>
            </a:ext>
          </a:extLst>
        </a:blip>
        <a:srcRect/>
        <a:stretch/>
      </xdr:blipFill>
      <xdr:spPr>
        <a:xfrm>
          <a:off x="9834545" y="74194767"/>
          <a:ext cx="1825844" cy="912922"/>
        </a:xfrm>
        <a:prstGeom prst="rect">
          <a:avLst/>
        </a:prstGeom>
        <a:ln w="3175">
          <a:noFill/>
        </a:ln>
      </xdr:spPr>
    </xdr:pic>
    <xdr:clientData/>
  </xdr:twoCellAnchor>
  <xdr:twoCellAnchor>
    <xdr:from>
      <xdr:col>2</xdr:col>
      <xdr:colOff>12402</xdr:colOff>
      <xdr:row>94</xdr:row>
      <xdr:rowOff>12979</xdr:rowOff>
    </xdr:from>
    <xdr:to>
      <xdr:col>2</xdr:col>
      <xdr:colOff>926802</xdr:colOff>
      <xdr:row>94</xdr:row>
      <xdr:rowOff>927379</xdr:rowOff>
    </xdr:to>
    <xdr:pic>
      <xdr:nvPicPr>
        <xdr:cNvPr id="267" name="Picture 266">
          <a:extLst>
            <a:ext uri="{FF2B5EF4-FFF2-40B4-BE49-F238E27FC236}">
              <a16:creationId xmlns:a16="http://schemas.microsoft.com/office/drawing/2014/main" id="{44FF37D3-A3EE-494F-B047-1204EA001052}"/>
            </a:ext>
          </a:extLst>
        </xdr:cNvPr>
        <xdr:cNvPicPr>
          <a:picLocks noChangeAspect="1"/>
        </xdr:cNvPicPr>
      </xdr:nvPicPr>
      <xdr:blipFill>
        <a:blip xmlns:r="http://schemas.openxmlformats.org/officeDocument/2006/relationships" r:embed="rId128">
          <a:extLst>
            <a:ext uri="{28A0092B-C50C-407E-A947-70E740481C1C}">
              <a14:useLocalDpi xmlns:a14="http://schemas.microsoft.com/office/drawing/2010/main" val="0"/>
            </a:ext>
          </a:extLst>
        </a:blip>
        <a:srcRect/>
        <a:stretch/>
      </xdr:blipFill>
      <xdr:spPr>
        <a:xfrm>
          <a:off x="5930602" y="77952879"/>
          <a:ext cx="914400" cy="914400"/>
        </a:xfrm>
        <a:prstGeom prst="rect">
          <a:avLst/>
        </a:prstGeom>
      </xdr:spPr>
    </xdr:pic>
    <xdr:clientData/>
  </xdr:twoCellAnchor>
  <xdr:twoCellAnchor>
    <xdr:from>
      <xdr:col>4</xdr:col>
      <xdr:colOff>17445</xdr:colOff>
      <xdr:row>94</xdr:row>
      <xdr:rowOff>14067</xdr:rowOff>
    </xdr:from>
    <xdr:to>
      <xdr:col>4</xdr:col>
      <xdr:colOff>1843289</xdr:colOff>
      <xdr:row>94</xdr:row>
      <xdr:rowOff>926989</xdr:rowOff>
    </xdr:to>
    <xdr:pic>
      <xdr:nvPicPr>
        <xdr:cNvPr id="268" name="Picture 267">
          <a:extLst>
            <a:ext uri="{FF2B5EF4-FFF2-40B4-BE49-F238E27FC236}">
              <a16:creationId xmlns:a16="http://schemas.microsoft.com/office/drawing/2014/main" id="{380B371D-90AD-0547-8218-49A516C429C9}"/>
            </a:ext>
          </a:extLst>
        </xdr:cNvPr>
        <xdr:cNvPicPr>
          <a:picLocks noChangeAspect="1"/>
        </xdr:cNvPicPr>
      </xdr:nvPicPr>
      <xdr:blipFill>
        <a:blip xmlns:r="http://schemas.openxmlformats.org/officeDocument/2006/relationships" r:embed="rId129">
          <a:extLst>
            <a:ext uri="{28A0092B-C50C-407E-A947-70E740481C1C}">
              <a14:useLocalDpi xmlns:a14="http://schemas.microsoft.com/office/drawing/2010/main" val="0"/>
            </a:ext>
          </a:extLst>
        </a:blip>
        <a:srcRect/>
        <a:stretch/>
      </xdr:blipFill>
      <xdr:spPr>
        <a:xfrm>
          <a:off x="9834545" y="77953967"/>
          <a:ext cx="1825844" cy="912922"/>
        </a:xfrm>
        <a:prstGeom prst="rect">
          <a:avLst/>
        </a:prstGeom>
        <a:ln w="3175">
          <a:noFill/>
        </a:ln>
      </xdr:spPr>
    </xdr:pic>
    <xdr:clientData/>
  </xdr:twoCellAnchor>
  <xdr:twoCellAnchor>
    <xdr:from>
      <xdr:col>2</xdr:col>
      <xdr:colOff>12402</xdr:colOff>
      <xdr:row>95</xdr:row>
      <xdr:rowOff>12979</xdr:rowOff>
    </xdr:from>
    <xdr:to>
      <xdr:col>2</xdr:col>
      <xdr:colOff>926802</xdr:colOff>
      <xdr:row>95</xdr:row>
      <xdr:rowOff>927379</xdr:rowOff>
    </xdr:to>
    <xdr:pic>
      <xdr:nvPicPr>
        <xdr:cNvPr id="269" name="Picture 268">
          <a:extLst>
            <a:ext uri="{FF2B5EF4-FFF2-40B4-BE49-F238E27FC236}">
              <a16:creationId xmlns:a16="http://schemas.microsoft.com/office/drawing/2014/main" id="{2DD7A55A-7F0A-8F4E-9C5D-66CB3A7D9303}"/>
            </a:ext>
          </a:extLst>
        </xdr:cNvPr>
        <xdr:cNvPicPr>
          <a:picLocks noChangeAspect="1"/>
        </xdr:cNvPicPr>
      </xdr:nvPicPr>
      <xdr:blipFill>
        <a:blip xmlns:r="http://schemas.openxmlformats.org/officeDocument/2006/relationships" r:embed="rId130">
          <a:extLst>
            <a:ext uri="{28A0092B-C50C-407E-A947-70E740481C1C}">
              <a14:useLocalDpi xmlns:a14="http://schemas.microsoft.com/office/drawing/2010/main" val="0"/>
            </a:ext>
          </a:extLst>
        </a:blip>
        <a:srcRect/>
        <a:stretch/>
      </xdr:blipFill>
      <xdr:spPr>
        <a:xfrm>
          <a:off x="5930602" y="79832479"/>
          <a:ext cx="914400" cy="914400"/>
        </a:xfrm>
        <a:prstGeom prst="rect">
          <a:avLst/>
        </a:prstGeom>
      </xdr:spPr>
    </xdr:pic>
    <xdr:clientData/>
  </xdr:twoCellAnchor>
  <xdr:twoCellAnchor>
    <xdr:from>
      <xdr:col>4</xdr:col>
      <xdr:colOff>17445</xdr:colOff>
      <xdr:row>95</xdr:row>
      <xdr:rowOff>14067</xdr:rowOff>
    </xdr:from>
    <xdr:to>
      <xdr:col>4</xdr:col>
      <xdr:colOff>1843289</xdr:colOff>
      <xdr:row>95</xdr:row>
      <xdr:rowOff>926989</xdr:rowOff>
    </xdr:to>
    <xdr:pic>
      <xdr:nvPicPr>
        <xdr:cNvPr id="270" name="Picture 269">
          <a:extLst>
            <a:ext uri="{FF2B5EF4-FFF2-40B4-BE49-F238E27FC236}">
              <a16:creationId xmlns:a16="http://schemas.microsoft.com/office/drawing/2014/main" id="{0B6D43B5-734C-D640-A9FD-37DC606E5F02}"/>
            </a:ext>
          </a:extLst>
        </xdr:cNvPr>
        <xdr:cNvPicPr>
          <a:picLocks noChangeAspect="1"/>
        </xdr:cNvPicPr>
      </xdr:nvPicPr>
      <xdr:blipFill>
        <a:blip xmlns:r="http://schemas.openxmlformats.org/officeDocument/2006/relationships" r:embed="rId131">
          <a:extLst>
            <a:ext uri="{28A0092B-C50C-407E-A947-70E740481C1C}">
              <a14:useLocalDpi xmlns:a14="http://schemas.microsoft.com/office/drawing/2010/main" val="0"/>
            </a:ext>
          </a:extLst>
        </a:blip>
        <a:srcRect/>
        <a:stretch/>
      </xdr:blipFill>
      <xdr:spPr>
        <a:xfrm>
          <a:off x="9834545" y="79833567"/>
          <a:ext cx="1825844" cy="912922"/>
        </a:xfrm>
        <a:prstGeom prst="rect">
          <a:avLst/>
        </a:prstGeom>
        <a:ln w="3175">
          <a:noFill/>
        </a:ln>
      </xdr:spPr>
    </xdr:pic>
    <xdr:clientData/>
  </xdr:twoCellAnchor>
  <xdr:twoCellAnchor>
    <xdr:from>
      <xdr:col>2</xdr:col>
      <xdr:colOff>12402</xdr:colOff>
      <xdr:row>89</xdr:row>
      <xdr:rowOff>12979</xdr:rowOff>
    </xdr:from>
    <xdr:to>
      <xdr:col>2</xdr:col>
      <xdr:colOff>926802</xdr:colOff>
      <xdr:row>89</xdr:row>
      <xdr:rowOff>927379</xdr:rowOff>
    </xdr:to>
    <xdr:pic>
      <xdr:nvPicPr>
        <xdr:cNvPr id="272" name="Picture 271">
          <a:extLst>
            <a:ext uri="{FF2B5EF4-FFF2-40B4-BE49-F238E27FC236}">
              <a16:creationId xmlns:a16="http://schemas.microsoft.com/office/drawing/2014/main" id="{DF05822B-4B00-944D-B0F5-79F8C6408EB9}"/>
            </a:ext>
          </a:extLst>
        </xdr:cNvPr>
        <xdr:cNvPicPr>
          <a:picLocks noChangeAspect="1"/>
        </xdr:cNvPicPr>
      </xdr:nvPicPr>
      <xdr:blipFill>
        <a:blip xmlns:r="http://schemas.openxmlformats.org/officeDocument/2006/relationships" r:embed="rId132">
          <a:extLst>
            <a:ext uri="{28A0092B-C50C-407E-A947-70E740481C1C}">
              <a14:useLocalDpi xmlns:a14="http://schemas.microsoft.com/office/drawing/2010/main" val="0"/>
            </a:ext>
          </a:extLst>
        </a:blip>
        <a:srcRect/>
        <a:stretch/>
      </xdr:blipFill>
      <xdr:spPr>
        <a:xfrm>
          <a:off x="5930602" y="104267279"/>
          <a:ext cx="914400" cy="914400"/>
        </a:xfrm>
        <a:prstGeom prst="rect">
          <a:avLst/>
        </a:prstGeom>
      </xdr:spPr>
    </xdr:pic>
    <xdr:clientData/>
  </xdr:twoCellAnchor>
  <xdr:twoCellAnchor>
    <xdr:from>
      <xdr:col>4</xdr:col>
      <xdr:colOff>17445</xdr:colOff>
      <xdr:row>89</xdr:row>
      <xdr:rowOff>14067</xdr:rowOff>
    </xdr:from>
    <xdr:to>
      <xdr:col>4</xdr:col>
      <xdr:colOff>1843289</xdr:colOff>
      <xdr:row>89</xdr:row>
      <xdr:rowOff>926989</xdr:rowOff>
    </xdr:to>
    <xdr:pic>
      <xdr:nvPicPr>
        <xdr:cNvPr id="273" name="Picture 272">
          <a:extLst>
            <a:ext uri="{FF2B5EF4-FFF2-40B4-BE49-F238E27FC236}">
              <a16:creationId xmlns:a16="http://schemas.microsoft.com/office/drawing/2014/main" id="{55D31B3C-BAFA-1147-9552-A8DF68CDA812}"/>
            </a:ext>
          </a:extLst>
        </xdr:cNvPr>
        <xdr:cNvPicPr>
          <a:picLocks noChangeAspect="1"/>
        </xdr:cNvPicPr>
      </xdr:nvPicPr>
      <xdr:blipFill>
        <a:blip xmlns:r="http://schemas.openxmlformats.org/officeDocument/2006/relationships" r:embed="rId133">
          <a:extLst>
            <a:ext uri="{28A0092B-C50C-407E-A947-70E740481C1C}">
              <a14:useLocalDpi xmlns:a14="http://schemas.microsoft.com/office/drawing/2010/main" val="0"/>
            </a:ext>
          </a:extLst>
        </a:blip>
        <a:srcRect/>
        <a:stretch/>
      </xdr:blipFill>
      <xdr:spPr>
        <a:xfrm>
          <a:off x="9834545" y="104268367"/>
          <a:ext cx="1825844" cy="912922"/>
        </a:xfrm>
        <a:prstGeom prst="rect">
          <a:avLst/>
        </a:prstGeom>
        <a:ln w="3175">
          <a:noFill/>
        </a:ln>
      </xdr:spPr>
    </xdr:pic>
    <xdr:clientData/>
  </xdr:twoCellAnchor>
  <xdr:twoCellAnchor>
    <xdr:from>
      <xdr:col>2</xdr:col>
      <xdr:colOff>12402</xdr:colOff>
      <xdr:row>90</xdr:row>
      <xdr:rowOff>12979</xdr:rowOff>
    </xdr:from>
    <xdr:to>
      <xdr:col>2</xdr:col>
      <xdr:colOff>926802</xdr:colOff>
      <xdr:row>90</xdr:row>
      <xdr:rowOff>927379</xdr:rowOff>
    </xdr:to>
    <xdr:pic>
      <xdr:nvPicPr>
        <xdr:cNvPr id="274" name="Picture 273">
          <a:extLst>
            <a:ext uri="{FF2B5EF4-FFF2-40B4-BE49-F238E27FC236}">
              <a16:creationId xmlns:a16="http://schemas.microsoft.com/office/drawing/2014/main" id="{18ED881D-AB48-7842-BA61-569BED583430}"/>
            </a:ext>
          </a:extLst>
        </xdr:cNvPr>
        <xdr:cNvPicPr>
          <a:picLocks noChangeAspect="1"/>
        </xdr:cNvPicPr>
      </xdr:nvPicPr>
      <xdr:blipFill>
        <a:blip xmlns:r="http://schemas.openxmlformats.org/officeDocument/2006/relationships" r:embed="rId134">
          <a:extLst>
            <a:ext uri="{28A0092B-C50C-407E-A947-70E740481C1C}">
              <a14:useLocalDpi xmlns:a14="http://schemas.microsoft.com/office/drawing/2010/main" val="0"/>
            </a:ext>
          </a:extLst>
        </a:blip>
        <a:srcRect/>
        <a:stretch/>
      </xdr:blipFill>
      <xdr:spPr>
        <a:xfrm>
          <a:off x="5930602" y="105207079"/>
          <a:ext cx="914400" cy="914400"/>
        </a:xfrm>
        <a:prstGeom prst="rect">
          <a:avLst/>
        </a:prstGeom>
      </xdr:spPr>
    </xdr:pic>
    <xdr:clientData/>
  </xdr:twoCellAnchor>
  <xdr:twoCellAnchor>
    <xdr:from>
      <xdr:col>4</xdr:col>
      <xdr:colOff>17445</xdr:colOff>
      <xdr:row>90</xdr:row>
      <xdr:rowOff>14067</xdr:rowOff>
    </xdr:from>
    <xdr:to>
      <xdr:col>4</xdr:col>
      <xdr:colOff>1843289</xdr:colOff>
      <xdr:row>90</xdr:row>
      <xdr:rowOff>926989</xdr:rowOff>
    </xdr:to>
    <xdr:pic>
      <xdr:nvPicPr>
        <xdr:cNvPr id="275" name="Picture 274">
          <a:extLst>
            <a:ext uri="{FF2B5EF4-FFF2-40B4-BE49-F238E27FC236}">
              <a16:creationId xmlns:a16="http://schemas.microsoft.com/office/drawing/2014/main" id="{7364A02A-C456-5B49-B9DF-B5466CDB5B20}"/>
            </a:ext>
          </a:extLst>
        </xdr:cNvPr>
        <xdr:cNvPicPr>
          <a:picLocks noChangeAspect="1"/>
        </xdr:cNvPicPr>
      </xdr:nvPicPr>
      <xdr:blipFill>
        <a:blip xmlns:r="http://schemas.openxmlformats.org/officeDocument/2006/relationships" r:embed="rId135">
          <a:extLst>
            <a:ext uri="{28A0092B-C50C-407E-A947-70E740481C1C}">
              <a14:useLocalDpi xmlns:a14="http://schemas.microsoft.com/office/drawing/2010/main" val="0"/>
            </a:ext>
          </a:extLst>
        </a:blip>
        <a:srcRect/>
        <a:stretch/>
      </xdr:blipFill>
      <xdr:spPr>
        <a:xfrm>
          <a:off x="9834545" y="105208167"/>
          <a:ext cx="1825844" cy="912922"/>
        </a:xfrm>
        <a:prstGeom prst="rect">
          <a:avLst/>
        </a:prstGeom>
        <a:ln w="3175">
          <a:noFill/>
        </a:ln>
      </xdr:spPr>
    </xdr:pic>
    <xdr:clientData/>
  </xdr:twoCellAnchor>
  <xdr:twoCellAnchor>
    <xdr:from>
      <xdr:col>2</xdr:col>
      <xdr:colOff>12402</xdr:colOff>
      <xdr:row>123</xdr:row>
      <xdr:rowOff>12979</xdr:rowOff>
    </xdr:from>
    <xdr:to>
      <xdr:col>2</xdr:col>
      <xdr:colOff>926802</xdr:colOff>
      <xdr:row>123</xdr:row>
      <xdr:rowOff>927379</xdr:rowOff>
    </xdr:to>
    <xdr:pic>
      <xdr:nvPicPr>
        <xdr:cNvPr id="264" name="Picture 263">
          <a:extLst>
            <a:ext uri="{FF2B5EF4-FFF2-40B4-BE49-F238E27FC236}">
              <a16:creationId xmlns:a16="http://schemas.microsoft.com/office/drawing/2014/main" id="{3854300F-669C-6141-99BF-DA914014DF8C}"/>
            </a:ext>
          </a:extLst>
        </xdr:cNvPr>
        <xdr:cNvPicPr>
          <a:picLocks noChangeAspect="1"/>
        </xdr:cNvPicPr>
      </xdr:nvPicPr>
      <xdr:blipFill>
        <a:blip xmlns:r="http://schemas.openxmlformats.org/officeDocument/2006/relationships" r:embed="rId136">
          <a:extLst>
            <a:ext uri="{28A0092B-C50C-407E-A947-70E740481C1C}">
              <a14:useLocalDpi xmlns:a14="http://schemas.microsoft.com/office/drawing/2010/main" val="0"/>
            </a:ext>
          </a:extLst>
        </a:blip>
        <a:srcRect/>
        <a:stretch/>
      </xdr:blipFill>
      <xdr:spPr>
        <a:xfrm>
          <a:off x="5930602" y="32842479"/>
          <a:ext cx="914400" cy="914400"/>
        </a:xfrm>
        <a:prstGeom prst="rect">
          <a:avLst/>
        </a:prstGeom>
      </xdr:spPr>
    </xdr:pic>
    <xdr:clientData/>
  </xdr:twoCellAnchor>
  <xdr:twoCellAnchor>
    <xdr:from>
      <xdr:col>4</xdr:col>
      <xdr:colOff>29375</xdr:colOff>
      <xdr:row>123</xdr:row>
      <xdr:rowOff>10291</xdr:rowOff>
    </xdr:from>
    <xdr:to>
      <xdr:col>5</xdr:col>
      <xdr:colOff>1885</xdr:colOff>
      <xdr:row>123</xdr:row>
      <xdr:rowOff>923646</xdr:rowOff>
    </xdr:to>
    <xdr:pic>
      <xdr:nvPicPr>
        <xdr:cNvPr id="265" name="Picture 264">
          <a:extLst>
            <a:ext uri="{FF2B5EF4-FFF2-40B4-BE49-F238E27FC236}">
              <a16:creationId xmlns:a16="http://schemas.microsoft.com/office/drawing/2014/main" id="{09E070DF-F568-2844-B075-E5E4B88508B0}"/>
            </a:ext>
          </a:extLst>
        </xdr:cNvPr>
        <xdr:cNvPicPr>
          <a:picLocks noChangeAspect="1"/>
        </xdr:cNvPicPr>
      </xdr:nvPicPr>
      <xdr:blipFill>
        <a:blip xmlns:r="http://schemas.openxmlformats.org/officeDocument/2006/relationships" r:embed="rId137">
          <a:extLst>
            <a:ext uri="{28A0092B-C50C-407E-A947-70E740481C1C}">
              <a14:useLocalDpi xmlns:a14="http://schemas.microsoft.com/office/drawing/2010/main" val="0"/>
            </a:ext>
          </a:extLst>
        </a:blip>
        <a:srcRect/>
        <a:stretch/>
      </xdr:blipFill>
      <xdr:spPr>
        <a:xfrm>
          <a:off x="9846475" y="32839791"/>
          <a:ext cx="1826710" cy="913355"/>
        </a:xfrm>
        <a:prstGeom prst="rect">
          <a:avLst/>
        </a:prstGeom>
      </xdr:spPr>
    </xdr:pic>
    <xdr:clientData/>
  </xdr:twoCellAnchor>
  <xdr:twoCellAnchor>
    <xdr:from>
      <xdr:col>2</xdr:col>
      <xdr:colOff>12402</xdr:colOff>
      <xdr:row>149</xdr:row>
      <xdr:rowOff>12979</xdr:rowOff>
    </xdr:from>
    <xdr:to>
      <xdr:col>2</xdr:col>
      <xdr:colOff>926802</xdr:colOff>
      <xdr:row>149</xdr:row>
      <xdr:rowOff>927379</xdr:rowOff>
    </xdr:to>
    <xdr:pic>
      <xdr:nvPicPr>
        <xdr:cNvPr id="276" name="Picture 275">
          <a:extLst>
            <a:ext uri="{FF2B5EF4-FFF2-40B4-BE49-F238E27FC236}">
              <a16:creationId xmlns:a16="http://schemas.microsoft.com/office/drawing/2014/main" id="{B038E3E6-E001-7C4F-8938-C993B1E356E1}"/>
            </a:ext>
          </a:extLst>
        </xdr:cNvPr>
        <xdr:cNvPicPr>
          <a:picLocks noChangeAspect="1"/>
        </xdr:cNvPicPr>
      </xdr:nvPicPr>
      <xdr:blipFill>
        <a:blip xmlns:r="http://schemas.openxmlformats.org/officeDocument/2006/relationships" r:embed="rId138">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2</xdr:col>
      <xdr:colOff>12402</xdr:colOff>
      <xdr:row>131</xdr:row>
      <xdr:rowOff>12979</xdr:rowOff>
    </xdr:from>
    <xdr:to>
      <xdr:col>2</xdr:col>
      <xdr:colOff>926802</xdr:colOff>
      <xdr:row>131</xdr:row>
      <xdr:rowOff>927379</xdr:rowOff>
    </xdr:to>
    <xdr:pic>
      <xdr:nvPicPr>
        <xdr:cNvPr id="278" name="Picture 277">
          <a:extLst>
            <a:ext uri="{FF2B5EF4-FFF2-40B4-BE49-F238E27FC236}">
              <a16:creationId xmlns:a16="http://schemas.microsoft.com/office/drawing/2014/main" id="{19B9F039-70DD-D740-BD1C-089EE17219C3}"/>
            </a:ext>
          </a:extLst>
        </xdr:cNvPr>
        <xdr:cNvPicPr>
          <a:picLocks noChangeAspect="1"/>
        </xdr:cNvPicPr>
      </xdr:nvPicPr>
      <xdr:blipFill>
        <a:blip xmlns:r="http://schemas.openxmlformats.org/officeDocument/2006/relationships" r:embed="rId139">
          <a:extLst>
            <a:ext uri="{28A0092B-C50C-407E-A947-70E740481C1C}">
              <a14:useLocalDpi xmlns:a14="http://schemas.microsoft.com/office/drawing/2010/main" val="0"/>
            </a:ext>
          </a:extLst>
        </a:blip>
        <a:srcRect/>
        <a:stretch/>
      </xdr:blipFill>
      <xdr:spPr>
        <a:xfrm>
          <a:off x="5930602" y="114605079"/>
          <a:ext cx="914400" cy="914400"/>
        </a:xfrm>
        <a:prstGeom prst="rect">
          <a:avLst/>
        </a:prstGeom>
      </xdr:spPr>
    </xdr:pic>
    <xdr:clientData/>
  </xdr:twoCellAnchor>
  <xdr:twoCellAnchor>
    <xdr:from>
      <xdr:col>2</xdr:col>
      <xdr:colOff>12402</xdr:colOff>
      <xdr:row>118</xdr:row>
      <xdr:rowOff>12979</xdr:rowOff>
    </xdr:from>
    <xdr:to>
      <xdr:col>2</xdr:col>
      <xdr:colOff>926802</xdr:colOff>
      <xdr:row>118</xdr:row>
      <xdr:rowOff>927379</xdr:rowOff>
    </xdr:to>
    <xdr:pic>
      <xdr:nvPicPr>
        <xdr:cNvPr id="279" name="Picture 278">
          <a:extLst>
            <a:ext uri="{FF2B5EF4-FFF2-40B4-BE49-F238E27FC236}">
              <a16:creationId xmlns:a16="http://schemas.microsoft.com/office/drawing/2014/main" id="{FBDEC654-E51A-8546-BA36-BF8131272F47}"/>
            </a:ext>
          </a:extLst>
        </xdr:cNvPr>
        <xdr:cNvPicPr>
          <a:picLocks noChangeAspect="1"/>
        </xdr:cNvPicPr>
      </xdr:nvPicPr>
      <xdr:blipFill>
        <a:blip xmlns:r="http://schemas.openxmlformats.org/officeDocument/2006/relationships" r:embed="rId140">
          <a:extLst>
            <a:ext uri="{28A0092B-C50C-407E-A947-70E740481C1C}">
              <a14:useLocalDpi xmlns:a14="http://schemas.microsoft.com/office/drawing/2010/main" val="0"/>
            </a:ext>
          </a:extLst>
        </a:blip>
        <a:srcRect/>
        <a:stretch/>
      </xdr:blipFill>
      <xdr:spPr>
        <a:xfrm>
          <a:off x="5930602" y="115544879"/>
          <a:ext cx="914400" cy="914400"/>
        </a:xfrm>
        <a:prstGeom prst="rect">
          <a:avLst/>
        </a:prstGeom>
      </xdr:spPr>
    </xdr:pic>
    <xdr:clientData/>
  </xdr:twoCellAnchor>
  <xdr:twoCellAnchor>
    <xdr:from>
      <xdr:col>2</xdr:col>
      <xdr:colOff>12402</xdr:colOff>
      <xdr:row>119</xdr:row>
      <xdr:rowOff>12979</xdr:rowOff>
    </xdr:from>
    <xdr:to>
      <xdr:col>2</xdr:col>
      <xdr:colOff>926802</xdr:colOff>
      <xdr:row>119</xdr:row>
      <xdr:rowOff>927379</xdr:rowOff>
    </xdr:to>
    <xdr:pic>
      <xdr:nvPicPr>
        <xdr:cNvPr id="280" name="Picture 279">
          <a:extLst>
            <a:ext uri="{FF2B5EF4-FFF2-40B4-BE49-F238E27FC236}">
              <a16:creationId xmlns:a16="http://schemas.microsoft.com/office/drawing/2014/main" id="{23875AA0-121A-B349-B0A9-960A1734DEB9}"/>
            </a:ext>
          </a:extLst>
        </xdr:cNvPr>
        <xdr:cNvPicPr>
          <a:picLocks noChangeAspect="1"/>
        </xdr:cNvPicPr>
      </xdr:nvPicPr>
      <xdr:blipFill>
        <a:blip xmlns:r="http://schemas.openxmlformats.org/officeDocument/2006/relationships" r:embed="rId141">
          <a:extLst>
            <a:ext uri="{28A0092B-C50C-407E-A947-70E740481C1C}">
              <a14:useLocalDpi xmlns:a14="http://schemas.microsoft.com/office/drawing/2010/main" val="0"/>
            </a:ext>
          </a:extLst>
        </a:blip>
        <a:srcRect/>
        <a:stretch/>
      </xdr:blipFill>
      <xdr:spPr>
        <a:xfrm>
          <a:off x="5930602" y="128702079"/>
          <a:ext cx="914400" cy="914400"/>
        </a:xfrm>
        <a:prstGeom prst="rect">
          <a:avLst/>
        </a:prstGeom>
      </xdr:spPr>
    </xdr:pic>
    <xdr:clientData/>
  </xdr:twoCellAnchor>
  <xdr:twoCellAnchor>
    <xdr:from>
      <xdr:col>2</xdr:col>
      <xdr:colOff>12402</xdr:colOff>
      <xdr:row>120</xdr:row>
      <xdr:rowOff>12979</xdr:rowOff>
    </xdr:from>
    <xdr:to>
      <xdr:col>2</xdr:col>
      <xdr:colOff>926802</xdr:colOff>
      <xdr:row>120</xdr:row>
      <xdr:rowOff>927379</xdr:rowOff>
    </xdr:to>
    <xdr:pic>
      <xdr:nvPicPr>
        <xdr:cNvPr id="281" name="Picture 280">
          <a:extLst>
            <a:ext uri="{FF2B5EF4-FFF2-40B4-BE49-F238E27FC236}">
              <a16:creationId xmlns:a16="http://schemas.microsoft.com/office/drawing/2014/main" id="{CE016263-0B52-5841-A850-443667011BB4}"/>
            </a:ext>
          </a:extLst>
        </xdr:cNvPr>
        <xdr:cNvPicPr>
          <a:picLocks noChangeAspect="1"/>
        </xdr:cNvPicPr>
      </xdr:nvPicPr>
      <xdr:blipFill>
        <a:blip xmlns:r="http://schemas.openxmlformats.org/officeDocument/2006/relationships" r:embed="rId142">
          <a:extLst>
            <a:ext uri="{28A0092B-C50C-407E-A947-70E740481C1C}">
              <a14:useLocalDpi xmlns:a14="http://schemas.microsoft.com/office/drawing/2010/main" val="0"/>
            </a:ext>
          </a:extLst>
        </a:blip>
        <a:srcRect/>
        <a:stretch/>
      </xdr:blipFill>
      <xdr:spPr>
        <a:xfrm>
          <a:off x="5930602" y="129641879"/>
          <a:ext cx="914400" cy="914400"/>
        </a:xfrm>
        <a:prstGeom prst="rect">
          <a:avLst/>
        </a:prstGeom>
      </xdr:spPr>
    </xdr:pic>
    <xdr:clientData/>
  </xdr:twoCellAnchor>
  <xdr:twoCellAnchor>
    <xdr:from>
      <xdr:col>2</xdr:col>
      <xdr:colOff>12402</xdr:colOff>
      <xdr:row>121</xdr:row>
      <xdr:rowOff>12979</xdr:rowOff>
    </xdr:from>
    <xdr:to>
      <xdr:col>2</xdr:col>
      <xdr:colOff>926802</xdr:colOff>
      <xdr:row>121</xdr:row>
      <xdr:rowOff>927379</xdr:rowOff>
    </xdr:to>
    <xdr:pic>
      <xdr:nvPicPr>
        <xdr:cNvPr id="282" name="Picture 281">
          <a:extLst>
            <a:ext uri="{FF2B5EF4-FFF2-40B4-BE49-F238E27FC236}">
              <a16:creationId xmlns:a16="http://schemas.microsoft.com/office/drawing/2014/main" id="{3E45A452-B286-864D-B9D2-72E7CDEAD5E3}"/>
            </a:ext>
          </a:extLst>
        </xdr:cNvPr>
        <xdr:cNvPicPr>
          <a:picLocks noChangeAspect="1"/>
        </xdr:cNvPicPr>
      </xdr:nvPicPr>
      <xdr:blipFill>
        <a:blip xmlns:r="http://schemas.openxmlformats.org/officeDocument/2006/relationships" r:embed="rId143">
          <a:extLst>
            <a:ext uri="{28A0092B-C50C-407E-A947-70E740481C1C}">
              <a14:useLocalDpi xmlns:a14="http://schemas.microsoft.com/office/drawing/2010/main" val="0"/>
            </a:ext>
          </a:extLst>
        </a:blip>
        <a:srcRect/>
        <a:stretch/>
      </xdr:blipFill>
      <xdr:spPr>
        <a:xfrm>
          <a:off x="5930602" y="130581679"/>
          <a:ext cx="914400" cy="914400"/>
        </a:xfrm>
        <a:prstGeom prst="rect">
          <a:avLst/>
        </a:prstGeom>
      </xdr:spPr>
    </xdr:pic>
    <xdr:clientData/>
  </xdr:twoCellAnchor>
  <xdr:twoCellAnchor>
    <xdr:from>
      <xdr:col>2</xdr:col>
      <xdr:colOff>12402</xdr:colOff>
      <xdr:row>122</xdr:row>
      <xdr:rowOff>12979</xdr:rowOff>
    </xdr:from>
    <xdr:to>
      <xdr:col>2</xdr:col>
      <xdr:colOff>926802</xdr:colOff>
      <xdr:row>122</xdr:row>
      <xdr:rowOff>927379</xdr:rowOff>
    </xdr:to>
    <xdr:pic>
      <xdr:nvPicPr>
        <xdr:cNvPr id="283" name="Picture 282">
          <a:extLst>
            <a:ext uri="{FF2B5EF4-FFF2-40B4-BE49-F238E27FC236}">
              <a16:creationId xmlns:a16="http://schemas.microsoft.com/office/drawing/2014/main" id="{2328F368-2BDA-3D4D-92D4-BE0C0E81D8BA}"/>
            </a:ext>
          </a:extLst>
        </xdr:cNvPr>
        <xdr:cNvPicPr>
          <a:picLocks noChangeAspect="1"/>
        </xdr:cNvPicPr>
      </xdr:nvPicPr>
      <xdr:blipFill>
        <a:blip xmlns:r="http://schemas.openxmlformats.org/officeDocument/2006/relationships" r:embed="rId144">
          <a:extLst>
            <a:ext uri="{28A0092B-C50C-407E-A947-70E740481C1C}">
              <a14:useLocalDpi xmlns:a14="http://schemas.microsoft.com/office/drawing/2010/main" val="0"/>
            </a:ext>
          </a:extLst>
        </a:blip>
        <a:srcRect/>
        <a:stretch/>
      </xdr:blipFill>
      <xdr:spPr>
        <a:xfrm>
          <a:off x="5930602" y="127762279"/>
          <a:ext cx="914400" cy="914400"/>
        </a:xfrm>
        <a:prstGeom prst="rect">
          <a:avLst/>
        </a:prstGeom>
      </xdr:spPr>
    </xdr:pic>
    <xdr:clientData/>
  </xdr:twoCellAnchor>
  <xdr:twoCellAnchor>
    <xdr:from>
      <xdr:col>4</xdr:col>
      <xdr:colOff>17445</xdr:colOff>
      <xdr:row>131</xdr:row>
      <xdr:rowOff>14067</xdr:rowOff>
    </xdr:from>
    <xdr:to>
      <xdr:col>4</xdr:col>
      <xdr:colOff>1843289</xdr:colOff>
      <xdr:row>131</xdr:row>
      <xdr:rowOff>926989</xdr:rowOff>
    </xdr:to>
    <xdr:pic>
      <xdr:nvPicPr>
        <xdr:cNvPr id="284" name="Picture 283">
          <a:extLst>
            <a:ext uri="{FF2B5EF4-FFF2-40B4-BE49-F238E27FC236}">
              <a16:creationId xmlns:a16="http://schemas.microsoft.com/office/drawing/2014/main" id="{F14D4C34-51BF-5541-9D26-233721E46E8D}"/>
            </a:ext>
          </a:extLst>
        </xdr:cNvPr>
        <xdr:cNvPicPr>
          <a:picLocks noChangeAspect="1"/>
        </xdr:cNvPicPr>
      </xdr:nvPicPr>
      <xdr:blipFill>
        <a:blip xmlns:r="http://schemas.openxmlformats.org/officeDocument/2006/relationships" r:embed="rId145">
          <a:extLst>
            <a:ext uri="{28A0092B-C50C-407E-A947-70E740481C1C}">
              <a14:useLocalDpi xmlns:a14="http://schemas.microsoft.com/office/drawing/2010/main" val="0"/>
            </a:ext>
          </a:extLst>
        </a:blip>
        <a:srcRect/>
        <a:stretch/>
      </xdr:blipFill>
      <xdr:spPr>
        <a:xfrm>
          <a:off x="9834545" y="114606167"/>
          <a:ext cx="1825844" cy="912922"/>
        </a:xfrm>
        <a:prstGeom prst="rect">
          <a:avLst/>
        </a:prstGeom>
        <a:ln w="3175">
          <a:noFill/>
        </a:ln>
      </xdr:spPr>
    </xdr:pic>
    <xdr:clientData/>
  </xdr:twoCellAnchor>
  <xdr:twoCellAnchor>
    <xdr:from>
      <xdr:col>4</xdr:col>
      <xdr:colOff>17445</xdr:colOff>
      <xdr:row>118</xdr:row>
      <xdr:rowOff>14067</xdr:rowOff>
    </xdr:from>
    <xdr:to>
      <xdr:col>4</xdr:col>
      <xdr:colOff>1843289</xdr:colOff>
      <xdr:row>118</xdr:row>
      <xdr:rowOff>926989</xdr:rowOff>
    </xdr:to>
    <xdr:pic>
      <xdr:nvPicPr>
        <xdr:cNvPr id="285" name="Picture 284">
          <a:extLst>
            <a:ext uri="{FF2B5EF4-FFF2-40B4-BE49-F238E27FC236}">
              <a16:creationId xmlns:a16="http://schemas.microsoft.com/office/drawing/2014/main" id="{3487DBFD-5E3E-8240-8C16-F18F2C651DD8}"/>
            </a:ext>
          </a:extLst>
        </xdr:cNvPr>
        <xdr:cNvPicPr>
          <a:picLocks noChangeAspect="1"/>
        </xdr:cNvPicPr>
      </xdr:nvPicPr>
      <xdr:blipFill>
        <a:blip xmlns:r="http://schemas.openxmlformats.org/officeDocument/2006/relationships" r:embed="rId146">
          <a:extLst>
            <a:ext uri="{28A0092B-C50C-407E-A947-70E740481C1C}">
              <a14:useLocalDpi xmlns:a14="http://schemas.microsoft.com/office/drawing/2010/main" val="0"/>
            </a:ext>
          </a:extLst>
        </a:blip>
        <a:srcRect/>
        <a:stretch/>
      </xdr:blipFill>
      <xdr:spPr>
        <a:xfrm>
          <a:off x="9834545" y="115545967"/>
          <a:ext cx="1825844" cy="912922"/>
        </a:xfrm>
        <a:prstGeom prst="rect">
          <a:avLst/>
        </a:prstGeom>
        <a:ln w="3175">
          <a:noFill/>
        </a:ln>
      </xdr:spPr>
    </xdr:pic>
    <xdr:clientData/>
  </xdr:twoCellAnchor>
  <xdr:twoCellAnchor>
    <xdr:from>
      <xdr:col>4</xdr:col>
      <xdr:colOff>17445</xdr:colOff>
      <xdr:row>119</xdr:row>
      <xdr:rowOff>14067</xdr:rowOff>
    </xdr:from>
    <xdr:to>
      <xdr:col>4</xdr:col>
      <xdr:colOff>1843289</xdr:colOff>
      <xdr:row>119</xdr:row>
      <xdr:rowOff>926989</xdr:rowOff>
    </xdr:to>
    <xdr:pic>
      <xdr:nvPicPr>
        <xdr:cNvPr id="286" name="Picture 285">
          <a:extLst>
            <a:ext uri="{FF2B5EF4-FFF2-40B4-BE49-F238E27FC236}">
              <a16:creationId xmlns:a16="http://schemas.microsoft.com/office/drawing/2014/main" id="{E9E7B5C6-EC55-4044-96A5-82BC290365C1}"/>
            </a:ext>
          </a:extLst>
        </xdr:cNvPr>
        <xdr:cNvPicPr>
          <a:picLocks noChangeAspect="1"/>
        </xdr:cNvPicPr>
      </xdr:nvPicPr>
      <xdr:blipFill>
        <a:blip xmlns:r="http://schemas.openxmlformats.org/officeDocument/2006/relationships" r:embed="rId147">
          <a:extLst>
            <a:ext uri="{28A0092B-C50C-407E-A947-70E740481C1C}">
              <a14:useLocalDpi xmlns:a14="http://schemas.microsoft.com/office/drawing/2010/main" val="0"/>
            </a:ext>
          </a:extLst>
        </a:blip>
        <a:srcRect/>
        <a:stretch/>
      </xdr:blipFill>
      <xdr:spPr>
        <a:xfrm>
          <a:off x="9834545" y="128703167"/>
          <a:ext cx="1825844" cy="912922"/>
        </a:xfrm>
        <a:prstGeom prst="rect">
          <a:avLst/>
        </a:prstGeom>
        <a:ln w="3175">
          <a:noFill/>
        </a:ln>
      </xdr:spPr>
    </xdr:pic>
    <xdr:clientData/>
  </xdr:twoCellAnchor>
  <xdr:twoCellAnchor>
    <xdr:from>
      <xdr:col>4</xdr:col>
      <xdr:colOff>17445</xdr:colOff>
      <xdr:row>120</xdr:row>
      <xdr:rowOff>14067</xdr:rowOff>
    </xdr:from>
    <xdr:to>
      <xdr:col>4</xdr:col>
      <xdr:colOff>1843289</xdr:colOff>
      <xdr:row>120</xdr:row>
      <xdr:rowOff>926989</xdr:rowOff>
    </xdr:to>
    <xdr:pic>
      <xdr:nvPicPr>
        <xdr:cNvPr id="287" name="Picture 286">
          <a:extLst>
            <a:ext uri="{FF2B5EF4-FFF2-40B4-BE49-F238E27FC236}">
              <a16:creationId xmlns:a16="http://schemas.microsoft.com/office/drawing/2014/main" id="{62570919-511F-9F4E-B008-3753D9BADA39}"/>
            </a:ext>
          </a:extLst>
        </xdr:cNvPr>
        <xdr:cNvPicPr>
          <a:picLocks noChangeAspect="1"/>
        </xdr:cNvPicPr>
      </xdr:nvPicPr>
      <xdr:blipFill>
        <a:blip xmlns:r="http://schemas.openxmlformats.org/officeDocument/2006/relationships" r:embed="rId148">
          <a:extLst>
            <a:ext uri="{28A0092B-C50C-407E-A947-70E740481C1C}">
              <a14:useLocalDpi xmlns:a14="http://schemas.microsoft.com/office/drawing/2010/main" val="0"/>
            </a:ext>
          </a:extLst>
        </a:blip>
        <a:srcRect/>
        <a:stretch/>
      </xdr:blipFill>
      <xdr:spPr>
        <a:xfrm>
          <a:off x="9834545" y="129642967"/>
          <a:ext cx="1825844" cy="912922"/>
        </a:xfrm>
        <a:prstGeom prst="rect">
          <a:avLst/>
        </a:prstGeom>
        <a:ln w="3175">
          <a:noFill/>
        </a:ln>
      </xdr:spPr>
    </xdr:pic>
    <xdr:clientData/>
  </xdr:twoCellAnchor>
  <xdr:twoCellAnchor>
    <xdr:from>
      <xdr:col>4</xdr:col>
      <xdr:colOff>17445</xdr:colOff>
      <xdr:row>121</xdr:row>
      <xdr:rowOff>14067</xdr:rowOff>
    </xdr:from>
    <xdr:to>
      <xdr:col>4</xdr:col>
      <xdr:colOff>1843289</xdr:colOff>
      <xdr:row>121</xdr:row>
      <xdr:rowOff>926989</xdr:rowOff>
    </xdr:to>
    <xdr:pic>
      <xdr:nvPicPr>
        <xdr:cNvPr id="288" name="Picture 287">
          <a:extLst>
            <a:ext uri="{FF2B5EF4-FFF2-40B4-BE49-F238E27FC236}">
              <a16:creationId xmlns:a16="http://schemas.microsoft.com/office/drawing/2014/main" id="{5F52AF76-B04C-1343-83C0-1D6334580C75}"/>
            </a:ext>
          </a:extLst>
        </xdr:cNvPr>
        <xdr:cNvPicPr>
          <a:picLocks noChangeAspect="1"/>
        </xdr:cNvPicPr>
      </xdr:nvPicPr>
      <xdr:blipFill>
        <a:blip xmlns:r="http://schemas.openxmlformats.org/officeDocument/2006/relationships" r:embed="rId149">
          <a:extLst>
            <a:ext uri="{28A0092B-C50C-407E-A947-70E740481C1C}">
              <a14:useLocalDpi xmlns:a14="http://schemas.microsoft.com/office/drawing/2010/main" val="0"/>
            </a:ext>
          </a:extLst>
        </a:blip>
        <a:srcRect/>
        <a:stretch/>
      </xdr:blipFill>
      <xdr:spPr>
        <a:xfrm>
          <a:off x="9834545" y="130582767"/>
          <a:ext cx="1825844" cy="912922"/>
        </a:xfrm>
        <a:prstGeom prst="rect">
          <a:avLst/>
        </a:prstGeom>
        <a:ln w="3175">
          <a:noFill/>
        </a:ln>
      </xdr:spPr>
    </xdr:pic>
    <xdr:clientData/>
  </xdr:twoCellAnchor>
  <xdr:twoCellAnchor>
    <xdr:from>
      <xdr:col>4</xdr:col>
      <xdr:colOff>17445</xdr:colOff>
      <xdr:row>122</xdr:row>
      <xdr:rowOff>14067</xdr:rowOff>
    </xdr:from>
    <xdr:to>
      <xdr:col>4</xdr:col>
      <xdr:colOff>1843289</xdr:colOff>
      <xdr:row>122</xdr:row>
      <xdr:rowOff>926989</xdr:rowOff>
    </xdr:to>
    <xdr:pic>
      <xdr:nvPicPr>
        <xdr:cNvPr id="289" name="Picture 288">
          <a:extLst>
            <a:ext uri="{FF2B5EF4-FFF2-40B4-BE49-F238E27FC236}">
              <a16:creationId xmlns:a16="http://schemas.microsoft.com/office/drawing/2014/main" id="{D7EABDC2-6A26-5143-BCFF-8873EF8EC872}"/>
            </a:ext>
          </a:extLst>
        </xdr:cNvPr>
        <xdr:cNvPicPr>
          <a:picLocks noChangeAspect="1"/>
        </xdr:cNvPicPr>
      </xdr:nvPicPr>
      <xdr:blipFill>
        <a:blip xmlns:r="http://schemas.openxmlformats.org/officeDocument/2006/relationships" r:embed="rId150">
          <a:extLst>
            <a:ext uri="{28A0092B-C50C-407E-A947-70E740481C1C}">
              <a14:useLocalDpi xmlns:a14="http://schemas.microsoft.com/office/drawing/2010/main" val="0"/>
            </a:ext>
          </a:extLst>
        </a:blip>
        <a:srcRect/>
        <a:stretch/>
      </xdr:blipFill>
      <xdr:spPr>
        <a:xfrm>
          <a:off x="9834545" y="127763367"/>
          <a:ext cx="1825844" cy="912922"/>
        </a:xfrm>
        <a:prstGeom prst="rect">
          <a:avLst/>
        </a:prstGeom>
        <a:ln w="3175">
          <a:noFill/>
        </a:ln>
      </xdr:spPr>
    </xdr:pic>
    <xdr:clientData/>
  </xdr:twoCellAnchor>
  <xdr:twoCellAnchor>
    <xdr:from>
      <xdr:col>4</xdr:col>
      <xdr:colOff>17445</xdr:colOff>
      <xdr:row>96</xdr:row>
      <xdr:rowOff>14067</xdr:rowOff>
    </xdr:from>
    <xdr:to>
      <xdr:col>4</xdr:col>
      <xdr:colOff>1843289</xdr:colOff>
      <xdr:row>96</xdr:row>
      <xdr:rowOff>926989</xdr:rowOff>
    </xdr:to>
    <xdr:pic>
      <xdr:nvPicPr>
        <xdr:cNvPr id="290" name="Picture 289">
          <a:extLst>
            <a:ext uri="{FF2B5EF4-FFF2-40B4-BE49-F238E27FC236}">
              <a16:creationId xmlns:a16="http://schemas.microsoft.com/office/drawing/2014/main" id="{298C99ED-4D61-6C4B-BDE3-2304945230FC}"/>
            </a:ext>
          </a:extLst>
        </xdr:cNvPr>
        <xdr:cNvPicPr>
          <a:picLocks noChangeAspect="1"/>
        </xdr:cNvPicPr>
      </xdr:nvPicPr>
      <xdr:blipFill>
        <a:blip xmlns:r="http://schemas.openxmlformats.org/officeDocument/2006/relationships" r:embed="rId151">
          <a:extLst>
            <a:ext uri="{28A0092B-C50C-407E-A947-70E740481C1C}">
              <a14:useLocalDpi xmlns:a14="http://schemas.microsoft.com/office/drawing/2010/main" val="0"/>
            </a:ext>
          </a:extLst>
        </a:blip>
        <a:srcRect/>
        <a:stretch/>
      </xdr:blipFill>
      <xdr:spPr>
        <a:xfrm>
          <a:off x="9834545" y="93930567"/>
          <a:ext cx="1825844" cy="912922"/>
        </a:xfrm>
        <a:prstGeom prst="rect">
          <a:avLst/>
        </a:prstGeom>
        <a:ln w="3175">
          <a:noFill/>
        </a:ln>
      </xdr:spPr>
    </xdr:pic>
    <xdr:clientData/>
  </xdr:twoCellAnchor>
  <xdr:twoCellAnchor>
    <xdr:from>
      <xdr:col>4</xdr:col>
      <xdr:colOff>17445</xdr:colOff>
      <xdr:row>149</xdr:row>
      <xdr:rowOff>14067</xdr:rowOff>
    </xdr:from>
    <xdr:to>
      <xdr:col>4</xdr:col>
      <xdr:colOff>1843289</xdr:colOff>
      <xdr:row>149</xdr:row>
      <xdr:rowOff>926989</xdr:rowOff>
    </xdr:to>
    <xdr:pic>
      <xdr:nvPicPr>
        <xdr:cNvPr id="324" name="Picture 323">
          <a:extLst>
            <a:ext uri="{FF2B5EF4-FFF2-40B4-BE49-F238E27FC236}">
              <a16:creationId xmlns:a16="http://schemas.microsoft.com/office/drawing/2014/main" id="{70AC1204-D8F5-1F4F-AA49-A34A52B6B7B1}"/>
            </a:ext>
          </a:extLst>
        </xdr:cNvPr>
        <xdr:cNvPicPr>
          <a:picLocks noChangeAspect="1"/>
        </xdr:cNvPicPr>
      </xdr:nvPicPr>
      <xdr:blipFill>
        <a:blip xmlns:r="http://schemas.openxmlformats.org/officeDocument/2006/relationships" r:embed="rId152">
          <a:extLst>
            <a:ext uri="{28A0092B-C50C-407E-A947-70E740481C1C}">
              <a14:useLocalDpi xmlns:a14="http://schemas.microsoft.com/office/drawing/2010/main" val="0"/>
            </a:ext>
          </a:extLst>
        </a:blip>
        <a:srcRect/>
        <a:stretch/>
      </xdr:blipFill>
      <xdr:spPr>
        <a:xfrm>
          <a:off x="9834545" y="2769967"/>
          <a:ext cx="1825844" cy="912922"/>
        </a:xfrm>
        <a:prstGeom prst="rect">
          <a:avLst/>
        </a:prstGeom>
        <a:ln w="3175">
          <a:noFill/>
        </a:ln>
      </xdr:spPr>
    </xdr:pic>
    <xdr:clientData/>
  </xdr:twoCellAnchor>
  <xdr:twoCellAnchor>
    <xdr:from>
      <xdr:col>4</xdr:col>
      <xdr:colOff>17445</xdr:colOff>
      <xdr:row>97</xdr:row>
      <xdr:rowOff>14067</xdr:rowOff>
    </xdr:from>
    <xdr:to>
      <xdr:col>4</xdr:col>
      <xdr:colOff>1843289</xdr:colOff>
      <xdr:row>97</xdr:row>
      <xdr:rowOff>926989</xdr:rowOff>
    </xdr:to>
    <xdr:pic>
      <xdr:nvPicPr>
        <xdr:cNvPr id="291" name="Picture 290">
          <a:extLst>
            <a:ext uri="{FF2B5EF4-FFF2-40B4-BE49-F238E27FC236}">
              <a16:creationId xmlns:a16="http://schemas.microsoft.com/office/drawing/2014/main" id="{D093DD60-A29B-914B-A5B5-068B4988FABC}"/>
            </a:ext>
          </a:extLst>
        </xdr:cNvPr>
        <xdr:cNvPicPr>
          <a:picLocks noChangeAspect="1"/>
        </xdr:cNvPicPr>
      </xdr:nvPicPr>
      <xdr:blipFill>
        <a:blip xmlns:r="http://schemas.openxmlformats.org/officeDocument/2006/relationships" r:embed="rId153">
          <a:extLst>
            <a:ext uri="{28A0092B-C50C-407E-A947-70E740481C1C}">
              <a14:useLocalDpi xmlns:a14="http://schemas.microsoft.com/office/drawing/2010/main" val="0"/>
            </a:ext>
          </a:extLst>
        </a:blip>
        <a:srcRect/>
        <a:stretch/>
      </xdr:blipFill>
      <xdr:spPr>
        <a:xfrm>
          <a:off x="9834545" y="94870367"/>
          <a:ext cx="1825844" cy="912922"/>
        </a:xfrm>
        <a:prstGeom prst="rect">
          <a:avLst/>
        </a:prstGeom>
        <a:ln w="3175">
          <a:noFill/>
        </a:ln>
      </xdr:spPr>
    </xdr:pic>
    <xdr:clientData/>
  </xdr:twoCellAnchor>
  <xdr:twoCellAnchor>
    <xdr:from>
      <xdr:col>4</xdr:col>
      <xdr:colOff>17445</xdr:colOff>
      <xdr:row>98</xdr:row>
      <xdr:rowOff>14067</xdr:rowOff>
    </xdr:from>
    <xdr:to>
      <xdr:col>4</xdr:col>
      <xdr:colOff>1843289</xdr:colOff>
      <xdr:row>98</xdr:row>
      <xdr:rowOff>926989</xdr:rowOff>
    </xdr:to>
    <xdr:pic>
      <xdr:nvPicPr>
        <xdr:cNvPr id="292" name="Picture 291">
          <a:extLst>
            <a:ext uri="{FF2B5EF4-FFF2-40B4-BE49-F238E27FC236}">
              <a16:creationId xmlns:a16="http://schemas.microsoft.com/office/drawing/2014/main" id="{57FD3C8B-882E-9E49-A733-DCDE66C6FD11}"/>
            </a:ext>
          </a:extLst>
        </xdr:cNvPr>
        <xdr:cNvPicPr>
          <a:picLocks noChangeAspect="1"/>
        </xdr:cNvPicPr>
      </xdr:nvPicPr>
      <xdr:blipFill>
        <a:blip xmlns:r="http://schemas.openxmlformats.org/officeDocument/2006/relationships" r:embed="rId154">
          <a:extLst>
            <a:ext uri="{28A0092B-C50C-407E-A947-70E740481C1C}">
              <a14:useLocalDpi xmlns:a14="http://schemas.microsoft.com/office/drawing/2010/main" val="0"/>
            </a:ext>
          </a:extLst>
        </a:blip>
        <a:srcRect/>
        <a:stretch/>
      </xdr:blipFill>
      <xdr:spPr>
        <a:xfrm>
          <a:off x="9834545" y="95810167"/>
          <a:ext cx="1825844" cy="912922"/>
        </a:xfrm>
        <a:prstGeom prst="rect">
          <a:avLst/>
        </a:prstGeom>
        <a:ln w="3175">
          <a:noFill/>
        </a:ln>
      </xdr:spPr>
    </xdr:pic>
    <xdr:clientData/>
  </xdr:twoCellAnchor>
  <xdr:twoCellAnchor>
    <xdr:from>
      <xdr:col>2</xdr:col>
      <xdr:colOff>12402</xdr:colOff>
      <xdr:row>96</xdr:row>
      <xdr:rowOff>12979</xdr:rowOff>
    </xdr:from>
    <xdr:to>
      <xdr:col>2</xdr:col>
      <xdr:colOff>926802</xdr:colOff>
      <xdr:row>96</xdr:row>
      <xdr:rowOff>927379</xdr:rowOff>
    </xdr:to>
    <xdr:pic>
      <xdr:nvPicPr>
        <xdr:cNvPr id="293" name="Picture 292">
          <a:extLst>
            <a:ext uri="{FF2B5EF4-FFF2-40B4-BE49-F238E27FC236}">
              <a16:creationId xmlns:a16="http://schemas.microsoft.com/office/drawing/2014/main" id="{0D96CBDE-FA40-FA43-82B3-2D4EADF481D6}"/>
            </a:ext>
          </a:extLst>
        </xdr:cNvPr>
        <xdr:cNvPicPr>
          <a:picLocks noChangeAspect="1"/>
        </xdr:cNvPicPr>
      </xdr:nvPicPr>
      <xdr:blipFill>
        <a:blip xmlns:r="http://schemas.openxmlformats.org/officeDocument/2006/relationships" r:embed="rId155">
          <a:extLst>
            <a:ext uri="{28A0092B-C50C-407E-A947-70E740481C1C}">
              <a14:useLocalDpi xmlns:a14="http://schemas.microsoft.com/office/drawing/2010/main" val="0"/>
            </a:ext>
          </a:extLst>
        </a:blip>
        <a:srcRect/>
        <a:stretch/>
      </xdr:blipFill>
      <xdr:spPr>
        <a:xfrm>
          <a:off x="5930602" y="93929479"/>
          <a:ext cx="914400" cy="914400"/>
        </a:xfrm>
        <a:prstGeom prst="rect">
          <a:avLst/>
        </a:prstGeom>
      </xdr:spPr>
    </xdr:pic>
    <xdr:clientData/>
  </xdr:twoCellAnchor>
  <xdr:twoCellAnchor>
    <xdr:from>
      <xdr:col>2</xdr:col>
      <xdr:colOff>12402</xdr:colOff>
      <xdr:row>97</xdr:row>
      <xdr:rowOff>12979</xdr:rowOff>
    </xdr:from>
    <xdr:to>
      <xdr:col>2</xdr:col>
      <xdr:colOff>926802</xdr:colOff>
      <xdr:row>97</xdr:row>
      <xdr:rowOff>927379</xdr:rowOff>
    </xdr:to>
    <xdr:pic>
      <xdr:nvPicPr>
        <xdr:cNvPr id="294" name="Picture 293">
          <a:extLst>
            <a:ext uri="{FF2B5EF4-FFF2-40B4-BE49-F238E27FC236}">
              <a16:creationId xmlns:a16="http://schemas.microsoft.com/office/drawing/2014/main" id="{7EA4E0AC-1A1C-F946-8495-E9D8270CD933}"/>
            </a:ext>
          </a:extLst>
        </xdr:cNvPr>
        <xdr:cNvPicPr>
          <a:picLocks noChangeAspect="1"/>
        </xdr:cNvPicPr>
      </xdr:nvPicPr>
      <xdr:blipFill>
        <a:blip xmlns:r="http://schemas.openxmlformats.org/officeDocument/2006/relationships" r:embed="rId156">
          <a:extLst>
            <a:ext uri="{28A0092B-C50C-407E-A947-70E740481C1C}">
              <a14:useLocalDpi xmlns:a14="http://schemas.microsoft.com/office/drawing/2010/main" val="0"/>
            </a:ext>
          </a:extLst>
        </a:blip>
        <a:srcRect/>
        <a:stretch/>
      </xdr:blipFill>
      <xdr:spPr>
        <a:xfrm>
          <a:off x="5930602" y="94869279"/>
          <a:ext cx="914400" cy="914400"/>
        </a:xfrm>
        <a:prstGeom prst="rect">
          <a:avLst/>
        </a:prstGeom>
      </xdr:spPr>
    </xdr:pic>
    <xdr:clientData/>
  </xdr:twoCellAnchor>
  <xdr:twoCellAnchor>
    <xdr:from>
      <xdr:col>2</xdr:col>
      <xdr:colOff>12402</xdr:colOff>
      <xdr:row>98</xdr:row>
      <xdr:rowOff>12979</xdr:rowOff>
    </xdr:from>
    <xdr:to>
      <xdr:col>2</xdr:col>
      <xdr:colOff>926802</xdr:colOff>
      <xdr:row>98</xdr:row>
      <xdr:rowOff>927379</xdr:rowOff>
    </xdr:to>
    <xdr:pic>
      <xdr:nvPicPr>
        <xdr:cNvPr id="295" name="Picture 294">
          <a:extLst>
            <a:ext uri="{FF2B5EF4-FFF2-40B4-BE49-F238E27FC236}">
              <a16:creationId xmlns:a16="http://schemas.microsoft.com/office/drawing/2014/main" id="{DE558AF3-80ED-6C4B-B21F-D98A3CA32DB1}"/>
            </a:ext>
          </a:extLst>
        </xdr:cNvPr>
        <xdr:cNvPicPr>
          <a:picLocks noChangeAspect="1"/>
        </xdr:cNvPicPr>
      </xdr:nvPicPr>
      <xdr:blipFill>
        <a:blip xmlns:r="http://schemas.openxmlformats.org/officeDocument/2006/relationships" r:embed="rId157">
          <a:extLst>
            <a:ext uri="{28A0092B-C50C-407E-A947-70E740481C1C}">
              <a14:useLocalDpi xmlns:a14="http://schemas.microsoft.com/office/drawing/2010/main" val="0"/>
            </a:ext>
          </a:extLst>
        </a:blip>
        <a:srcRect/>
        <a:stretch/>
      </xdr:blipFill>
      <xdr:spPr>
        <a:xfrm>
          <a:off x="5930602" y="95809079"/>
          <a:ext cx="914400" cy="914400"/>
        </a:xfrm>
        <a:prstGeom prst="rect">
          <a:avLst/>
        </a:prstGeom>
      </xdr:spPr>
    </xdr:pic>
    <xdr:clientData/>
  </xdr:twoCellAnchor>
  <xdr:twoCellAnchor>
    <xdr:from>
      <xdr:col>2</xdr:col>
      <xdr:colOff>12402</xdr:colOff>
      <xdr:row>79</xdr:row>
      <xdr:rowOff>12979</xdr:rowOff>
    </xdr:from>
    <xdr:to>
      <xdr:col>2</xdr:col>
      <xdr:colOff>926802</xdr:colOff>
      <xdr:row>79</xdr:row>
      <xdr:rowOff>927379</xdr:rowOff>
    </xdr:to>
    <xdr:pic>
      <xdr:nvPicPr>
        <xdr:cNvPr id="296" name="Picture 295">
          <a:extLst>
            <a:ext uri="{FF2B5EF4-FFF2-40B4-BE49-F238E27FC236}">
              <a16:creationId xmlns:a16="http://schemas.microsoft.com/office/drawing/2014/main" id="{CE0763DD-81F0-E34B-AE59-61388EA0DE52}"/>
            </a:ext>
          </a:extLst>
        </xdr:cNvPr>
        <xdr:cNvPicPr>
          <a:picLocks noChangeAspect="1"/>
        </xdr:cNvPicPr>
      </xdr:nvPicPr>
      <xdr:blipFill>
        <a:blip xmlns:r="http://schemas.openxmlformats.org/officeDocument/2006/relationships" r:embed="rId158">
          <a:extLst>
            <a:ext uri="{28A0092B-C50C-407E-A947-70E740481C1C}">
              <a14:useLocalDpi xmlns:a14="http://schemas.microsoft.com/office/drawing/2010/main" val="0"/>
            </a:ext>
          </a:extLst>
        </a:blip>
        <a:srcRect/>
        <a:stretch/>
      </xdr:blipFill>
      <xdr:spPr>
        <a:xfrm>
          <a:off x="5930602" y="106146879"/>
          <a:ext cx="914400" cy="914400"/>
        </a:xfrm>
        <a:prstGeom prst="rect">
          <a:avLst/>
        </a:prstGeom>
      </xdr:spPr>
    </xdr:pic>
    <xdr:clientData/>
  </xdr:twoCellAnchor>
  <xdr:twoCellAnchor>
    <xdr:from>
      <xdr:col>4</xdr:col>
      <xdr:colOff>17445</xdr:colOff>
      <xdr:row>79</xdr:row>
      <xdr:rowOff>14067</xdr:rowOff>
    </xdr:from>
    <xdr:to>
      <xdr:col>4</xdr:col>
      <xdr:colOff>1843289</xdr:colOff>
      <xdr:row>79</xdr:row>
      <xdr:rowOff>926989</xdr:rowOff>
    </xdr:to>
    <xdr:pic>
      <xdr:nvPicPr>
        <xdr:cNvPr id="297" name="Picture 296">
          <a:extLst>
            <a:ext uri="{FF2B5EF4-FFF2-40B4-BE49-F238E27FC236}">
              <a16:creationId xmlns:a16="http://schemas.microsoft.com/office/drawing/2014/main" id="{8F4F6F08-4E65-AB4F-8947-34927675B889}"/>
            </a:ext>
          </a:extLst>
        </xdr:cNvPr>
        <xdr:cNvPicPr>
          <a:picLocks noChangeAspect="1"/>
        </xdr:cNvPicPr>
      </xdr:nvPicPr>
      <xdr:blipFill>
        <a:blip xmlns:r="http://schemas.openxmlformats.org/officeDocument/2006/relationships" r:embed="rId159">
          <a:extLst>
            <a:ext uri="{28A0092B-C50C-407E-A947-70E740481C1C}">
              <a14:useLocalDpi xmlns:a14="http://schemas.microsoft.com/office/drawing/2010/main" val="0"/>
            </a:ext>
          </a:extLst>
        </a:blip>
        <a:srcRect/>
        <a:stretch/>
      </xdr:blipFill>
      <xdr:spPr>
        <a:xfrm>
          <a:off x="9834545" y="106147967"/>
          <a:ext cx="1825844" cy="912922"/>
        </a:xfrm>
        <a:prstGeom prst="rect">
          <a:avLst/>
        </a:prstGeom>
        <a:ln w="3175">
          <a:noFill/>
        </a:ln>
      </xdr:spPr>
    </xdr:pic>
    <xdr:clientData/>
  </xdr:twoCellAnchor>
  <xdr:twoCellAnchor>
    <xdr:from>
      <xdr:col>2</xdr:col>
      <xdr:colOff>12402</xdr:colOff>
      <xdr:row>78</xdr:row>
      <xdr:rowOff>12979</xdr:rowOff>
    </xdr:from>
    <xdr:to>
      <xdr:col>2</xdr:col>
      <xdr:colOff>926802</xdr:colOff>
      <xdr:row>78</xdr:row>
      <xdr:rowOff>927379</xdr:rowOff>
    </xdr:to>
    <xdr:pic>
      <xdr:nvPicPr>
        <xdr:cNvPr id="298" name="Picture 297">
          <a:extLst>
            <a:ext uri="{FF2B5EF4-FFF2-40B4-BE49-F238E27FC236}">
              <a16:creationId xmlns:a16="http://schemas.microsoft.com/office/drawing/2014/main" id="{1B0E7DFA-30E2-AF45-B948-E290BA84F56F}"/>
            </a:ext>
          </a:extLst>
        </xdr:cNvPr>
        <xdr:cNvPicPr>
          <a:picLocks noChangeAspect="1"/>
        </xdr:cNvPicPr>
      </xdr:nvPicPr>
      <xdr:blipFill>
        <a:blip xmlns:r="http://schemas.openxmlformats.org/officeDocument/2006/relationships" r:embed="rId160">
          <a:extLst>
            <a:ext uri="{28A0092B-C50C-407E-A947-70E740481C1C}">
              <a14:useLocalDpi xmlns:a14="http://schemas.microsoft.com/office/drawing/2010/main" val="0"/>
            </a:ext>
          </a:extLst>
        </a:blip>
        <a:srcRect/>
        <a:stretch/>
      </xdr:blipFill>
      <xdr:spPr>
        <a:xfrm>
          <a:off x="5930602" y="69494679"/>
          <a:ext cx="914400" cy="914400"/>
        </a:xfrm>
        <a:prstGeom prst="rect">
          <a:avLst/>
        </a:prstGeom>
      </xdr:spPr>
    </xdr:pic>
    <xdr:clientData/>
  </xdr:twoCellAnchor>
  <xdr:twoCellAnchor>
    <xdr:from>
      <xdr:col>4</xdr:col>
      <xdr:colOff>17445</xdr:colOff>
      <xdr:row>78</xdr:row>
      <xdr:rowOff>14067</xdr:rowOff>
    </xdr:from>
    <xdr:to>
      <xdr:col>4</xdr:col>
      <xdr:colOff>1843289</xdr:colOff>
      <xdr:row>78</xdr:row>
      <xdr:rowOff>926989</xdr:rowOff>
    </xdr:to>
    <xdr:pic>
      <xdr:nvPicPr>
        <xdr:cNvPr id="299" name="Picture 298">
          <a:extLst>
            <a:ext uri="{FF2B5EF4-FFF2-40B4-BE49-F238E27FC236}">
              <a16:creationId xmlns:a16="http://schemas.microsoft.com/office/drawing/2014/main" id="{68B8028B-6CBC-7547-BA80-8B84028958E6}"/>
            </a:ext>
          </a:extLst>
        </xdr:cNvPr>
        <xdr:cNvPicPr>
          <a:picLocks noChangeAspect="1"/>
        </xdr:cNvPicPr>
      </xdr:nvPicPr>
      <xdr:blipFill>
        <a:blip xmlns:r="http://schemas.openxmlformats.org/officeDocument/2006/relationships" r:embed="rId161">
          <a:extLst>
            <a:ext uri="{28A0092B-C50C-407E-A947-70E740481C1C}">
              <a14:useLocalDpi xmlns:a14="http://schemas.microsoft.com/office/drawing/2010/main" val="0"/>
            </a:ext>
          </a:extLst>
        </a:blip>
        <a:srcRect/>
        <a:stretch/>
      </xdr:blipFill>
      <xdr:spPr>
        <a:xfrm>
          <a:off x="9834545" y="69495767"/>
          <a:ext cx="1825844" cy="912922"/>
        </a:xfrm>
        <a:prstGeom prst="rect">
          <a:avLst/>
        </a:prstGeom>
        <a:ln w="3175">
          <a:noFill/>
        </a:ln>
      </xdr:spPr>
    </xdr:pic>
    <xdr:clientData/>
  </xdr:twoCellAnchor>
  <xdr:twoCellAnchor>
    <xdr:from>
      <xdr:col>2</xdr:col>
      <xdr:colOff>12402</xdr:colOff>
      <xdr:row>77</xdr:row>
      <xdr:rowOff>12979</xdr:rowOff>
    </xdr:from>
    <xdr:to>
      <xdr:col>2</xdr:col>
      <xdr:colOff>926802</xdr:colOff>
      <xdr:row>77</xdr:row>
      <xdr:rowOff>927379</xdr:rowOff>
    </xdr:to>
    <xdr:pic>
      <xdr:nvPicPr>
        <xdr:cNvPr id="300" name="Picture 299">
          <a:extLst>
            <a:ext uri="{FF2B5EF4-FFF2-40B4-BE49-F238E27FC236}">
              <a16:creationId xmlns:a16="http://schemas.microsoft.com/office/drawing/2014/main" id="{0CEE79F3-E0EF-6049-AEA0-25F06CB380CC}"/>
            </a:ext>
          </a:extLst>
        </xdr:cNvPr>
        <xdr:cNvPicPr>
          <a:picLocks noChangeAspect="1"/>
        </xdr:cNvPicPr>
      </xdr:nvPicPr>
      <xdr:blipFill>
        <a:blip xmlns:r="http://schemas.openxmlformats.org/officeDocument/2006/relationships" r:embed="rId162">
          <a:extLst>
            <a:ext uri="{28A0092B-C50C-407E-A947-70E740481C1C}">
              <a14:useLocalDpi xmlns:a14="http://schemas.microsoft.com/office/drawing/2010/main" val="0"/>
            </a:ext>
          </a:extLst>
        </a:blip>
        <a:srcRect/>
        <a:stretch/>
      </xdr:blipFill>
      <xdr:spPr>
        <a:xfrm>
          <a:off x="5926973" y="65036979"/>
          <a:ext cx="914400" cy="914400"/>
        </a:xfrm>
        <a:prstGeom prst="rect">
          <a:avLst/>
        </a:prstGeom>
      </xdr:spPr>
    </xdr:pic>
    <xdr:clientData/>
  </xdr:twoCellAnchor>
  <xdr:twoCellAnchor>
    <xdr:from>
      <xdr:col>4</xdr:col>
      <xdr:colOff>17445</xdr:colOff>
      <xdr:row>77</xdr:row>
      <xdr:rowOff>14067</xdr:rowOff>
    </xdr:from>
    <xdr:to>
      <xdr:col>4</xdr:col>
      <xdr:colOff>1843289</xdr:colOff>
      <xdr:row>77</xdr:row>
      <xdr:rowOff>926989</xdr:rowOff>
    </xdr:to>
    <xdr:pic>
      <xdr:nvPicPr>
        <xdr:cNvPr id="301" name="Picture 300">
          <a:extLst>
            <a:ext uri="{FF2B5EF4-FFF2-40B4-BE49-F238E27FC236}">
              <a16:creationId xmlns:a16="http://schemas.microsoft.com/office/drawing/2014/main" id="{3C0F641D-A313-1D44-A5A4-F9F3F4EF29DF}"/>
            </a:ext>
          </a:extLst>
        </xdr:cNvPr>
        <xdr:cNvPicPr>
          <a:picLocks noChangeAspect="1"/>
        </xdr:cNvPicPr>
      </xdr:nvPicPr>
      <xdr:blipFill>
        <a:blip xmlns:r="http://schemas.openxmlformats.org/officeDocument/2006/relationships" r:embed="rId163">
          <a:extLst>
            <a:ext uri="{28A0092B-C50C-407E-A947-70E740481C1C}">
              <a14:useLocalDpi xmlns:a14="http://schemas.microsoft.com/office/drawing/2010/main" val="0"/>
            </a:ext>
          </a:extLst>
        </a:blip>
        <a:srcRect/>
        <a:stretch/>
      </xdr:blipFill>
      <xdr:spPr>
        <a:xfrm>
          <a:off x="9832731" y="65038067"/>
          <a:ext cx="1825844" cy="912922"/>
        </a:xfrm>
        <a:prstGeom prst="rect">
          <a:avLst/>
        </a:prstGeom>
        <a:ln w="3175">
          <a:noFill/>
        </a:ln>
      </xdr:spPr>
    </xdr:pic>
    <xdr:clientData/>
  </xdr:twoCellAnchor>
  <xdr:twoCellAnchor>
    <xdr:from>
      <xdr:col>2</xdr:col>
      <xdr:colOff>12402</xdr:colOff>
      <xdr:row>76</xdr:row>
      <xdr:rowOff>12979</xdr:rowOff>
    </xdr:from>
    <xdr:to>
      <xdr:col>2</xdr:col>
      <xdr:colOff>926802</xdr:colOff>
      <xdr:row>76</xdr:row>
      <xdr:rowOff>927379</xdr:rowOff>
    </xdr:to>
    <xdr:pic>
      <xdr:nvPicPr>
        <xdr:cNvPr id="302" name="Picture 301">
          <a:extLst>
            <a:ext uri="{FF2B5EF4-FFF2-40B4-BE49-F238E27FC236}">
              <a16:creationId xmlns:a16="http://schemas.microsoft.com/office/drawing/2014/main" id="{79DA3C6D-E7F4-A547-8D7E-177C7ED6320F}"/>
            </a:ext>
          </a:extLst>
        </xdr:cNvPr>
        <xdr:cNvPicPr>
          <a:picLocks noChangeAspect="1"/>
        </xdr:cNvPicPr>
      </xdr:nvPicPr>
      <xdr:blipFill>
        <a:blip xmlns:r="http://schemas.openxmlformats.org/officeDocument/2006/relationships" r:embed="rId164" cstate="print">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4</xdr:col>
      <xdr:colOff>17445</xdr:colOff>
      <xdr:row>76</xdr:row>
      <xdr:rowOff>14067</xdr:rowOff>
    </xdr:from>
    <xdr:to>
      <xdr:col>4</xdr:col>
      <xdr:colOff>1843289</xdr:colOff>
      <xdr:row>76</xdr:row>
      <xdr:rowOff>926989</xdr:rowOff>
    </xdr:to>
    <xdr:pic>
      <xdr:nvPicPr>
        <xdr:cNvPr id="303" name="Picture 302">
          <a:extLst>
            <a:ext uri="{FF2B5EF4-FFF2-40B4-BE49-F238E27FC236}">
              <a16:creationId xmlns:a16="http://schemas.microsoft.com/office/drawing/2014/main" id="{C1FEB2CD-655B-7046-959E-3791F0715A5E}"/>
            </a:ext>
          </a:extLst>
        </xdr:cNvPr>
        <xdr:cNvPicPr>
          <a:picLocks noChangeAspect="1"/>
        </xdr:cNvPicPr>
      </xdr:nvPicPr>
      <xdr:blipFill>
        <a:blip xmlns:r="http://schemas.openxmlformats.org/officeDocument/2006/relationships" r:embed="rId165">
          <a:extLst>
            <a:ext uri="{28A0092B-C50C-407E-A947-70E740481C1C}">
              <a14:useLocalDpi xmlns:a14="http://schemas.microsoft.com/office/drawing/2010/main" val="0"/>
            </a:ext>
          </a:extLst>
        </a:blip>
        <a:srcRect/>
        <a:stretch/>
      </xdr:blipFill>
      <xdr:spPr>
        <a:xfrm>
          <a:off x="9834545" y="3709767"/>
          <a:ext cx="1825844" cy="912922"/>
        </a:xfrm>
        <a:prstGeom prst="rect">
          <a:avLst/>
        </a:prstGeom>
        <a:ln w="3175">
          <a:noFill/>
        </a:ln>
      </xdr:spPr>
    </xdr:pic>
    <xdr:clientData/>
  </xdr:twoCellAnchor>
  <xdr:twoCellAnchor>
    <xdr:from>
      <xdr:col>2</xdr:col>
      <xdr:colOff>12402</xdr:colOff>
      <xdr:row>10</xdr:row>
      <xdr:rowOff>12979</xdr:rowOff>
    </xdr:from>
    <xdr:to>
      <xdr:col>2</xdr:col>
      <xdr:colOff>926802</xdr:colOff>
      <xdr:row>10</xdr:row>
      <xdr:rowOff>927379</xdr:rowOff>
    </xdr:to>
    <xdr:pic>
      <xdr:nvPicPr>
        <xdr:cNvPr id="175" name="Picture 174">
          <a:extLst>
            <a:ext uri="{FF2B5EF4-FFF2-40B4-BE49-F238E27FC236}">
              <a16:creationId xmlns:a16="http://schemas.microsoft.com/office/drawing/2014/main" id="{782CE73A-4C15-4649-B871-13404D1E33BE}"/>
            </a:ext>
          </a:extLst>
        </xdr:cNvPr>
        <xdr:cNvPicPr>
          <a:picLocks noChangeAspect="1"/>
        </xdr:cNvPicPr>
      </xdr:nvPicPr>
      <xdr:blipFill>
        <a:blip xmlns:r="http://schemas.openxmlformats.org/officeDocument/2006/relationships" r:embed="rId166">
          <a:extLst>
            <a:ext uri="{28A0092B-C50C-407E-A947-70E740481C1C}">
              <a14:useLocalDpi xmlns:a14="http://schemas.microsoft.com/office/drawing/2010/main" val="0"/>
            </a:ext>
          </a:extLst>
        </a:blip>
        <a:srcRect/>
        <a:stretch/>
      </xdr:blipFill>
      <xdr:spPr>
        <a:xfrm>
          <a:off x="5930602" y="111785679"/>
          <a:ext cx="914400" cy="914400"/>
        </a:xfrm>
        <a:prstGeom prst="rect">
          <a:avLst/>
        </a:prstGeom>
      </xdr:spPr>
    </xdr:pic>
    <xdr:clientData/>
  </xdr:twoCellAnchor>
  <xdr:twoCellAnchor>
    <xdr:from>
      <xdr:col>4</xdr:col>
      <xdr:colOff>17445</xdr:colOff>
      <xdr:row>10</xdr:row>
      <xdr:rowOff>14067</xdr:rowOff>
    </xdr:from>
    <xdr:to>
      <xdr:col>4</xdr:col>
      <xdr:colOff>1843289</xdr:colOff>
      <xdr:row>10</xdr:row>
      <xdr:rowOff>926989</xdr:rowOff>
    </xdr:to>
    <xdr:pic>
      <xdr:nvPicPr>
        <xdr:cNvPr id="179" name="Picture 178">
          <a:extLst>
            <a:ext uri="{FF2B5EF4-FFF2-40B4-BE49-F238E27FC236}">
              <a16:creationId xmlns:a16="http://schemas.microsoft.com/office/drawing/2014/main" id="{FFB512B6-CE97-9049-BB1E-46D95CB8E4CB}"/>
            </a:ext>
          </a:extLst>
        </xdr:cNvPr>
        <xdr:cNvPicPr>
          <a:picLocks noChangeAspect="1"/>
        </xdr:cNvPicPr>
      </xdr:nvPicPr>
      <xdr:blipFill>
        <a:blip xmlns:r="http://schemas.openxmlformats.org/officeDocument/2006/relationships" r:embed="rId167">
          <a:extLst>
            <a:ext uri="{28A0092B-C50C-407E-A947-70E740481C1C}">
              <a14:useLocalDpi xmlns:a14="http://schemas.microsoft.com/office/drawing/2010/main" val="0"/>
            </a:ext>
          </a:extLst>
        </a:blip>
        <a:srcRect/>
        <a:stretch/>
      </xdr:blipFill>
      <xdr:spPr>
        <a:xfrm>
          <a:off x="9834545" y="111786767"/>
          <a:ext cx="1825844" cy="912922"/>
        </a:xfrm>
        <a:prstGeom prst="rect">
          <a:avLst/>
        </a:prstGeom>
        <a:ln w="3175">
          <a:noFill/>
        </a:ln>
      </xdr:spPr>
    </xdr:pic>
    <xdr:clientData/>
  </xdr:twoCellAnchor>
  <xdr:twoCellAnchor>
    <xdr:from>
      <xdr:col>2</xdr:col>
      <xdr:colOff>12402</xdr:colOff>
      <xdr:row>11</xdr:row>
      <xdr:rowOff>12979</xdr:rowOff>
    </xdr:from>
    <xdr:to>
      <xdr:col>2</xdr:col>
      <xdr:colOff>926802</xdr:colOff>
      <xdr:row>11</xdr:row>
      <xdr:rowOff>927379</xdr:rowOff>
    </xdr:to>
    <xdr:pic>
      <xdr:nvPicPr>
        <xdr:cNvPr id="187" name="Picture 186">
          <a:extLst>
            <a:ext uri="{FF2B5EF4-FFF2-40B4-BE49-F238E27FC236}">
              <a16:creationId xmlns:a16="http://schemas.microsoft.com/office/drawing/2014/main" id="{E4C73DA5-E09B-2F4D-B2B9-EC8B45EA4408}"/>
            </a:ext>
          </a:extLst>
        </xdr:cNvPr>
        <xdr:cNvPicPr>
          <a:picLocks noChangeAspect="1"/>
        </xdr:cNvPicPr>
      </xdr:nvPicPr>
      <xdr:blipFill>
        <a:blip xmlns:r="http://schemas.openxmlformats.org/officeDocument/2006/relationships" r:embed="rId168">
          <a:extLst>
            <a:ext uri="{28A0092B-C50C-407E-A947-70E740481C1C}">
              <a14:useLocalDpi xmlns:a14="http://schemas.microsoft.com/office/drawing/2010/main" val="0"/>
            </a:ext>
          </a:extLst>
        </a:blip>
        <a:srcRect/>
        <a:stretch/>
      </xdr:blipFill>
      <xdr:spPr>
        <a:xfrm>
          <a:off x="5930602" y="110845879"/>
          <a:ext cx="914400" cy="914400"/>
        </a:xfrm>
        <a:prstGeom prst="rect">
          <a:avLst/>
        </a:prstGeom>
      </xdr:spPr>
    </xdr:pic>
    <xdr:clientData/>
  </xdr:twoCellAnchor>
  <xdr:twoCellAnchor>
    <xdr:from>
      <xdr:col>4</xdr:col>
      <xdr:colOff>17445</xdr:colOff>
      <xdr:row>11</xdr:row>
      <xdr:rowOff>14067</xdr:rowOff>
    </xdr:from>
    <xdr:to>
      <xdr:col>4</xdr:col>
      <xdr:colOff>1843289</xdr:colOff>
      <xdr:row>11</xdr:row>
      <xdr:rowOff>926989</xdr:rowOff>
    </xdr:to>
    <xdr:pic>
      <xdr:nvPicPr>
        <xdr:cNvPr id="194" name="Picture 193">
          <a:extLst>
            <a:ext uri="{FF2B5EF4-FFF2-40B4-BE49-F238E27FC236}">
              <a16:creationId xmlns:a16="http://schemas.microsoft.com/office/drawing/2014/main" id="{F6C10451-B695-334E-9BDD-987868C80B17}"/>
            </a:ext>
          </a:extLst>
        </xdr:cNvPr>
        <xdr:cNvPicPr>
          <a:picLocks noChangeAspect="1"/>
        </xdr:cNvPicPr>
      </xdr:nvPicPr>
      <xdr:blipFill>
        <a:blip xmlns:r="http://schemas.openxmlformats.org/officeDocument/2006/relationships" r:embed="rId169">
          <a:extLst>
            <a:ext uri="{28A0092B-C50C-407E-A947-70E740481C1C}">
              <a14:useLocalDpi xmlns:a14="http://schemas.microsoft.com/office/drawing/2010/main" val="0"/>
            </a:ext>
          </a:extLst>
        </a:blip>
        <a:srcRect/>
        <a:stretch/>
      </xdr:blipFill>
      <xdr:spPr>
        <a:xfrm>
          <a:off x="9834545" y="110846967"/>
          <a:ext cx="1825844" cy="912922"/>
        </a:xfrm>
        <a:prstGeom prst="rect">
          <a:avLst/>
        </a:prstGeom>
        <a:ln w="3175">
          <a:noFill/>
        </a:ln>
      </xdr:spPr>
    </xdr:pic>
    <xdr:clientData/>
  </xdr:twoCellAnchor>
  <xdr:twoCellAnchor>
    <xdr:from>
      <xdr:col>2</xdr:col>
      <xdr:colOff>12402</xdr:colOff>
      <xdr:row>9</xdr:row>
      <xdr:rowOff>12979</xdr:rowOff>
    </xdr:from>
    <xdr:to>
      <xdr:col>2</xdr:col>
      <xdr:colOff>926802</xdr:colOff>
      <xdr:row>9</xdr:row>
      <xdr:rowOff>927379</xdr:rowOff>
    </xdr:to>
    <xdr:pic>
      <xdr:nvPicPr>
        <xdr:cNvPr id="213" name="Picture 212">
          <a:extLst>
            <a:ext uri="{FF2B5EF4-FFF2-40B4-BE49-F238E27FC236}">
              <a16:creationId xmlns:a16="http://schemas.microsoft.com/office/drawing/2014/main" id="{A46BD8D1-A96C-E140-B53D-11D87859D7C9}"/>
            </a:ext>
          </a:extLst>
        </xdr:cNvPr>
        <xdr:cNvPicPr>
          <a:picLocks noChangeAspect="1"/>
        </xdr:cNvPicPr>
      </xdr:nvPicPr>
      <xdr:blipFill>
        <a:blip xmlns:r="http://schemas.openxmlformats.org/officeDocument/2006/relationships" r:embed="rId170">
          <a:extLst>
            <a:ext uri="{28A0092B-C50C-407E-A947-70E740481C1C}">
              <a14:useLocalDpi xmlns:a14="http://schemas.microsoft.com/office/drawing/2010/main" val="0"/>
            </a:ext>
          </a:extLst>
        </a:blip>
        <a:srcRect/>
        <a:stretch/>
      </xdr:blipFill>
      <xdr:spPr>
        <a:xfrm>
          <a:off x="5930602" y="109906079"/>
          <a:ext cx="914400" cy="914400"/>
        </a:xfrm>
        <a:prstGeom prst="rect">
          <a:avLst/>
        </a:prstGeom>
      </xdr:spPr>
    </xdr:pic>
    <xdr:clientData/>
  </xdr:twoCellAnchor>
  <xdr:twoCellAnchor>
    <xdr:from>
      <xdr:col>4</xdr:col>
      <xdr:colOff>17445</xdr:colOff>
      <xdr:row>9</xdr:row>
      <xdr:rowOff>14067</xdr:rowOff>
    </xdr:from>
    <xdr:to>
      <xdr:col>4</xdr:col>
      <xdr:colOff>1843289</xdr:colOff>
      <xdr:row>9</xdr:row>
      <xdr:rowOff>926989</xdr:rowOff>
    </xdr:to>
    <xdr:pic>
      <xdr:nvPicPr>
        <xdr:cNvPr id="214" name="Picture 213">
          <a:extLst>
            <a:ext uri="{FF2B5EF4-FFF2-40B4-BE49-F238E27FC236}">
              <a16:creationId xmlns:a16="http://schemas.microsoft.com/office/drawing/2014/main" id="{4A6546B6-2C7A-2241-9CC9-C3A60824F651}"/>
            </a:ext>
          </a:extLst>
        </xdr:cNvPr>
        <xdr:cNvPicPr>
          <a:picLocks noChangeAspect="1"/>
        </xdr:cNvPicPr>
      </xdr:nvPicPr>
      <xdr:blipFill>
        <a:blip xmlns:r="http://schemas.openxmlformats.org/officeDocument/2006/relationships" r:embed="rId171">
          <a:extLst>
            <a:ext uri="{28A0092B-C50C-407E-A947-70E740481C1C}">
              <a14:useLocalDpi xmlns:a14="http://schemas.microsoft.com/office/drawing/2010/main" val="0"/>
            </a:ext>
          </a:extLst>
        </a:blip>
        <a:srcRect/>
        <a:stretch/>
      </xdr:blipFill>
      <xdr:spPr>
        <a:xfrm>
          <a:off x="9834545" y="109907167"/>
          <a:ext cx="1825844" cy="912922"/>
        </a:xfrm>
        <a:prstGeom prst="rect">
          <a:avLst/>
        </a:prstGeom>
        <a:ln w="3175">
          <a:noFill/>
        </a:ln>
      </xdr:spPr>
    </xdr:pic>
    <xdr:clientData/>
  </xdr:twoCellAnchor>
  <xdr:twoCellAnchor>
    <xdr:from>
      <xdr:col>4</xdr:col>
      <xdr:colOff>29375</xdr:colOff>
      <xdr:row>59</xdr:row>
      <xdr:rowOff>10291</xdr:rowOff>
    </xdr:from>
    <xdr:to>
      <xdr:col>5</xdr:col>
      <xdr:colOff>1885</xdr:colOff>
      <xdr:row>59</xdr:row>
      <xdr:rowOff>923646</xdr:rowOff>
    </xdr:to>
    <xdr:pic>
      <xdr:nvPicPr>
        <xdr:cNvPr id="2" name="Picture 1">
          <a:extLst>
            <a:ext uri="{FF2B5EF4-FFF2-40B4-BE49-F238E27FC236}">
              <a16:creationId xmlns:a16="http://schemas.microsoft.com/office/drawing/2014/main" id="{8C0C2202-1F65-CD4B-98DD-87C5C591DE59}"/>
            </a:ext>
          </a:extLst>
        </xdr:cNvPr>
        <xdr:cNvPicPr>
          <a:picLocks noChangeAspect="1"/>
        </xdr:cNvPicPr>
      </xdr:nvPicPr>
      <xdr:blipFill>
        <a:blip xmlns:r="http://schemas.openxmlformats.org/officeDocument/2006/relationships" r:embed="rId172">
          <a:extLst>
            <a:ext uri="{28A0092B-C50C-407E-A947-70E740481C1C}">
              <a14:useLocalDpi xmlns:a14="http://schemas.microsoft.com/office/drawing/2010/main" val="0"/>
            </a:ext>
          </a:extLst>
        </a:blip>
        <a:srcRect/>
        <a:stretch/>
      </xdr:blipFill>
      <xdr:spPr>
        <a:xfrm>
          <a:off x="9844661" y="52769720"/>
          <a:ext cx="1823081" cy="913355"/>
        </a:xfrm>
        <a:prstGeom prst="rect">
          <a:avLst/>
        </a:prstGeom>
      </xdr:spPr>
    </xdr:pic>
    <xdr:clientData/>
  </xdr:twoCellAnchor>
  <xdr:twoCellAnchor>
    <xdr:from>
      <xdr:col>2</xdr:col>
      <xdr:colOff>12402</xdr:colOff>
      <xdr:row>59</xdr:row>
      <xdr:rowOff>12979</xdr:rowOff>
    </xdr:from>
    <xdr:to>
      <xdr:col>2</xdr:col>
      <xdr:colOff>926802</xdr:colOff>
      <xdr:row>59</xdr:row>
      <xdr:rowOff>927379</xdr:rowOff>
    </xdr:to>
    <xdr:pic>
      <xdr:nvPicPr>
        <xdr:cNvPr id="4" name="Picture 3">
          <a:extLst>
            <a:ext uri="{FF2B5EF4-FFF2-40B4-BE49-F238E27FC236}">
              <a16:creationId xmlns:a16="http://schemas.microsoft.com/office/drawing/2014/main" id="{356548F3-2BD5-224E-A535-E34B312CCC96}"/>
            </a:ext>
          </a:extLst>
        </xdr:cNvPr>
        <xdr:cNvPicPr>
          <a:picLocks noChangeAspect="1"/>
        </xdr:cNvPicPr>
      </xdr:nvPicPr>
      <xdr:blipFill>
        <a:blip xmlns:r="http://schemas.openxmlformats.org/officeDocument/2006/relationships" r:embed="rId173">
          <a:extLst>
            <a:ext uri="{28A0092B-C50C-407E-A947-70E740481C1C}">
              <a14:useLocalDpi xmlns:a14="http://schemas.microsoft.com/office/drawing/2010/main" val="0"/>
            </a:ext>
          </a:extLst>
        </a:blip>
        <a:srcRect/>
        <a:stretch/>
      </xdr:blipFill>
      <xdr:spPr>
        <a:xfrm>
          <a:off x="5926973" y="52772408"/>
          <a:ext cx="914400" cy="914400"/>
        </a:xfrm>
        <a:prstGeom prst="rect">
          <a:avLst/>
        </a:prstGeom>
      </xdr:spPr>
    </xdr:pic>
    <xdr:clientData/>
  </xdr:twoCellAnchor>
  <xdr:twoCellAnchor>
    <xdr:from>
      <xdr:col>4</xdr:col>
      <xdr:colOff>29375</xdr:colOff>
      <xdr:row>58</xdr:row>
      <xdr:rowOff>10291</xdr:rowOff>
    </xdr:from>
    <xdr:to>
      <xdr:col>5</xdr:col>
      <xdr:colOff>1885</xdr:colOff>
      <xdr:row>58</xdr:row>
      <xdr:rowOff>923646</xdr:rowOff>
    </xdr:to>
    <xdr:pic>
      <xdr:nvPicPr>
        <xdr:cNvPr id="6" name="Picture 5">
          <a:extLst>
            <a:ext uri="{FF2B5EF4-FFF2-40B4-BE49-F238E27FC236}">
              <a16:creationId xmlns:a16="http://schemas.microsoft.com/office/drawing/2014/main" id="{0E2C2657-1B27-3145-BD20-4A5CD85A52B2}"/>
            </a:ext>
          </a:extLst>
        </xdr:cNvPr>
        <xdr:cNvPicPr>
          <a:picLocks noChangeAspect="1"/>
        </xdr:cNvPicPr>
      </xdr:nvPicPr>
      <xdr:blipFill>
        <a:blip xmlns:r="http://schemas.openxmlformats.org/officeDocument/2006/relationships" r:embed="rId174">
          <a:extLst>
            <a:ext uri="{28A0092B-C50C-407E-A947-70E740481C1C}">
              <a14:useLocalDpi xmlns:a14="http://schemas.microsoft.com/office/drawing/2010/main" val="0"/>
            </a:ext>
          </a:extLst>
        </a:blip>
        <a:srcRect/>
        <a:stretch/>
      </xdr:blipFill>
      <xdr:spPr>
        <a:xfrm>
          <a:off x="9844661" y="51826291"/>
          <a:ext cx="1823081" cy="913355"/>
        </a:xfrm>
        <a:prstGeom prst="rect">
          <a:avLst/>
        </a:prstGeom>
      </xdr:spPr>
    </xdr:pic>
    <xdr:clientData/>
  </xdr:twoCellAnchor>
  <xdr:twoCellAnchor>
    <xdr:from>
      <xdr:col>2</xdr:col>
      <xdr:colOff>12402</xdr:colOff>
      <xdr:row>58</xdr:row>
      <xdr:rowOff>12979</xdr:rowOff>
    </xdr:from>
    <xdr:to>
      <xdr:col>2</xdr:col>
      <xdr:colOff>926802</xdr:colOff>
      <xdr:row>58</xdr:row>
      <xdr:rowOff>927379</xdr:rowOff>
    </xdr:to>
    <xdr:pic>
      <xdr:nvPicPr>
        <xdr:cNvPr id="7" name="Picture 6">
          <a:extLst>
            <a:ext uri="{FF2B5EF4-FFF2-40B4-BE49-F238E27FC236}">
              <a16:creationId xmlns:a16="http://schemas.microsoft.com/office/drawing/2014/main" id="{3D63DE1C-4E6C-C64A-AB73-8ACF7397B859}"/>
            </a:ext>
          </a:extLst>
        </xdr:cNvPr>
        <xdr:cNvPicPr>
          <a:picLocks noChangeAspect="1"/>
        </xdr:cNvPicPr>
      </xdr:nvPicPr>
      <xdr:blipFill>
        <a:blip xmlns:r="http://schemas.openxmlformats.org/officeDocument/2006/relationships" r:embed="rId175">
          <a:extLst>
            <a:ext uri="{28A0092B-C50C-407E-A947-70E740481C1C}">
              <a14:useLocalDpi xmlns:a14="http://schemas.microsoft.com/office/drawing/2010/main" val="0"/>
            </a:ext>
          </a:extLst>
        </a:blip>
        <a:srcRect/>
        <a:stretch/>
      </xdr:blipFill>
      <xdr:spPr>
        <a:xfrm>
          <a:off x="5926973" y="51828979"/>
          <a:ext cx="914400" cy="914400"/>
        </a:xfrm>
        <a:prstGeom prst="rect">
          <a:avLst/>
        </a:prstGeom>
      </xdr:spPr>
    </xdr:pic>
    <xdr:clientData/>
  </xdr:twoCellAnchor>
  <xdr:twoCellAnchor>
    <xdr:from>
      <xdr:col>4</xdr:col>
      <xdr:colOff>29375</xdr:colOff>
      <xdr:row>56</xdr:row>
      <xdr:rowOff>10291</xdr:rowOff>
    </xdr:from>
    <xdr:to>
      <xdr:col>5</xdr:col>
      <xdr:colOff>1885</xdr:colOff>
      <xdr:row>56</xdr:row>
      <xdr:rowOff>923646</xdr:rowOff>
    </xdr:to>
    <xdr:pic>
      <xdr:nvPicPr>
        <xdr:cNvPr id="8" name="Picture 7">
          <a:extLst>
            <a:ext uri="{FF2B5EF4-FFF2-40B4-BE49-F238E27FC236}">
              <a16:creationId xmlns:a16="http://schemas.microsoft.com/office/drawing/2014/main" id="{675834F4-F8D7-7848-B7ED-E617805CB2AF}"/>
            </a:ext>
          </a:extLst>
        </xdr:cNvPr>
        <xdr:cNvPicPr>
          <a:picLocks noChangeAspect="1"/>
        </xdr:cNvPicPr>
      </xdr:nvPicPr>
      <xdr:blipFill>
        <a:blip xmlns:r="http://schemas.openxmlformats.org/officeDocument/2006/relationships" r:embed="rId176">
          <a:extLst>
            <a:ext uri="{28A0092B-C50C-407E-A947-70E740481C1C}">
              <a14:useLocalDpi xmlns:a14="http://schemas.microsoft.com/office/drawing/2010/main" val="0"/>
            </a:ext>
          </a:extLst>
        </a:blip>
        <a:srcRect/>
        <a:stretch/>
      </xdr:blipFill>
      <xdr:spPr>
        <a:xfrm>
          <a:off x="9844661" y="49939434"/>
          <a:ext cx="1823081" cy="913355"/>
        </a:xfrm>
        <a:prstGeom prst="rect">
          <a:avLst/>
        </a:prstGeom>
      </xdr:spPr>
    </xdr:pic>
    <xdr:clientData/>
  </xdr:twoCellAnchor>
  <xdr:twoCellAnchor>
    <xdr:from>
      <xdr:col>2</xdr:col>
      <xdr:colOff>12402</xdr:colOff>
      <xdr:row>56</xdr:row>
      <xdr:rowOff>12979</xdr:rowOff>
    </xdr:from>
    <xdr:to>
      <xdr:col>2</xdr:col>
      <xdr:colOff>926802</xdr:colOff>
      <xdr:row>56</xdr:row>
      <xdr:rowOff>927379</xdr:rowOff>
    </xdr:to>
    <xdr:pic>
      <xdr:nvPicPr>
        <xdr:cNvPr id="9" name="Picture 8">
          <a:extLst>
            <a:ext uri="{FF2B5EF4-FFF2-40B4-BE49-F238E27FC236}">
              <a16:creationId xmlns:a16="http://schemas.microsoft.com/office/drawing/2014/main" id="{18F17527-1583-6741-A52B-F94625DE7EA9}"/>
            </a:ext>
          </a:extLst>
        </xdr:cNvPr>
        <xdr:cNvPicPr>
          <a:picLocks noChangeAspect="1"/>
        </xdr:cNvPicPr>
      </xdr:nvPicPr>
      <xdr:blipFill>
        <a:blip xmlns:r="http://schemas.openxmlformats.org/officeDocument/2006/relationships" r:embed="rId177">
          <a:extLst>
            <a:ext uri="{28A0092B-C50C-407E-A947-70E740481C1C}">
              <a14:useLocalDpi xmlns:a14="http://schemas.microsoft.com/office/drawing/2010/main" val="0"/>
            </a:ext>
          </a:extLst>
        </a:blip>
        <a:srcRect/>
        <a:stretch/>
      </xdr:blipFill>
      <xdr:spPr>
        <a:xfrm>
          <a:off x="5926973" y="49942122"/>
          <a:ext cx="914400" cy="914400"/>
        </a:xfrm>
        <a:prstGeom prst="rect">
          <a:avLst/>
        </a:prstGeom>
      </xdr:spPr>
    </xdr:pic>
    <xdr:clientData/>
  </xdr:twoCellAnchor>
  <xdr:twoCellAnchor>
    <xdr:from>
      <xdr:col>2</xdr:col>
      <xdr:colOff>12402</xdr:colOff>
      <xdr:row>55</xdr:row>
      <xdr:rowOff>12979</xdr:rowOff>
    </xdr:from>
    <xdr:to>
      <xdr:col>2</xdr:col>
      <xdr:colOff>926802</xdr:colOff>
      <xdr:row>55</xdr:row>
      <xdr:rowOff>927379</xdr:rowOff>
    </xdr:to>
    <xdr:pic>
      <xdr:nvPicPr>
        <xdr:cNvPr id="11" name="Picture 10">
          <a:extLst>
            <a:ext uri="{FF2B5EF4-FFF2-40B4-BE49-F238E27FC236}">
              <a16:creationId xmlns:a16="http://schemas.microsoft.com/office/drawing/2014/main" id="{ACF603FE-62FE-7647-8B62-98B19C355114}"/>
            </a:ext>
          </a:extLst>
        </xdr:cNvPr>
        <xdr:cNvPicPr>
          <a:picLocks noChangeAspect="1"/>
        </xdr:cNvPicPr>
      </xdr:nvPicPr>
      <xdr:blipFill>
        <a:blip xmlns:r="http://schemas.openxmlformats.org/officeDocument/2006/relationships" r:embed="rId178">
          <a:extLst>
            <a:ext uri="{28A0092B-C50C-407E-A947-70E740481C1C}">
              <a14:useLocalDpi xmlns:a14="http://schemas.microsoft.com/office/drawing/2010/main" val="0"/>
            </a:ext>
          </a:extLst>
        </a:blip>
        <a:srcRect/>
        <a:stretch/>
      </xdr:blipFill>
      <xdr:spPr>
        <a:xfrm>
          <a:off x="5926973" y="48998693"/>
          <a:ext cx="914400" cy="914400"/>
        </a:xfrm>
        <a:prstGeom prst="rect">
          <a:avLst/>
        </a:prstGeom>
      </xdr:spPr>
    </xdr:pic>
    <xdr:clientData/>
  </xdr:twoCellAnchor>
  <xdr:twoCellAnchor>
    <xdr:from>
      <xdr:col>4</xdr:col>
      <xdr:colOff>29375</xdr:colOff>
      <xdr:row>53</xdr:row>
      <xdr:rowOff>10291</xdr:rowOff>
    </xdr:from>
    <xdr:to>
      <xdr:col>5</xdr:col>
      <xdr:colOff>1885</xdr:colOff>
      <xdr:row>53</xdr:row>
      <xdr:rowOff>923646</xdr:rowOff>
    </xdr:to>
    <xdr:pic>
      <xdr:nvPicPr>
        <xdr:cNvPr id="12" name="Picture 11">
          <a:extLst>
            <a:ext uri="{FF2B5EF4-FFF2-40B4-BE49-F238E27FC236}">
              <a16:creationId xmlns:a16="http://schemas.microsoft.com/office/drawing/2014/main" id="{C9CE2E97-7522-8D4B-A605-9480CDA9B25A}"/>
            </a:ext>
          </a:extLst>
        </xdr:cNvPr>
        <xdr:cNvPicPr>
          <a:picLocks noChangeAspect="1"/>
        </xdr:cNvPicPr>
      </xdr:nvPicPr>
      <xdr:blipFill>
        <a:blip xmlns:r="http://schemas.openxmlformats.org/officeDocument/2006/relationships" r:embed="rId179">
          <a:extLst>
            <a:ext uri="{28A0092B-C50C-407E-A947-70E740481C1C}">
              <a14:useLocalDpi xmlns:a14="http://schemas.microsoft.com/office/drawing/2010/main" val="0"/>
            </a:ext>
          </a:extLst>
        </a:blip>
        <a:srcRect/>
        <a:stretch/>
      </xdr:blipFill>
      <xdr:spPr>
        <a:xfrm>
          <a:off x="9844661" y="45222291"/>
          <a:ext cx="1823081" cy="913355"/>
        </a:xfrm>
        <a:prstGeom prst="rect">
          <a:avLst/>
        </a:prstGeom>
      </xdr:spPr>
    </xdr:pic>
    <xdr:clientData/>
  </xdr:twoCellAnchor>
  <xdr:twoCellAnchor>
    <xdr:from>
      <xdr:col>2</xdr:col>
      <xdr:colOff>12402</xdr:colOff>
      <xdr:row>53</xdr:row>
      <xdr:rowOff>12979</xdr:rowOff>
    </xdr:from>
    <xdr:to>
      <xdr:col>2</xdr:col>
      <xdr:colOff>926802</xdr:colOff>
      <xdr:row>53</xdr:row>
      <xdr:rowOff>927379</xdr:rowOff>
    </xdr:to>
    <xdr:pic>
      <xdr:nvPicPr>
        <xdr:cNvPr id="13" name="Picture 12">
          <a:extLst>
            <a:ext uri="{FF2B5EF4-FFF2-40B4-BE49-F238E27FC236}">
              <a16:creationId xmlns:a16="http://schemas.microsoft.com/office/drawing/2014/main" id="{0B1677D5-94AD-404A-BDFB-8F6248241DD6}"/>
            </a:ext>
          </a:extLst>
        </xdr:cNvPr>
        <xdr:cNvPicPr>
          <a:picLocks noChangeAspect="1"/>
        </xdr:cNvPicPr>
      </xdr:nvPicPr>
      <xdr:blipFill>
        <a:blip xmlns:r="http://schemas.openxmlformats.org/officeDocument/2006/relationships" r:embed="rId180">
          <a:extLst>
            <a:ext uri="{28A0092B-C50C-407E-A947-70E740481C1C}">
              <a14:useLocalDpi xmlns:a14="http://schemas.microsoft.com/office/drawing/2010/main" val="0"/>
            </a:ext>
          </a:extLst>
        </a:blip>
        <a:srcRect/>
        <a:stretch/>
      </xdr:blipFill>
      <xdr:spPr>
        <a:xfrm>
          <a:off x="5926973" y="45224979"/>
          <a:ext cx="914400" cy="914400"/>
        </a:xfrm>
        <a:prstGeom prst="rect">
          <a:avLst/>
        </a:prstGeom>
      </xdr:spPr>
    </xdr:pic>
    <xdr:clientData/>
  </xdr:twoCellAnchor>
  <xdr:twoCellAnchor>
    <xdr:from>
      <xdr:col>2</xdr:col>
      <xdr:colOff>12402</xdr:colOff>
      <xdr:row>57</xdr:row>
      <xdr:rowOff>12979</xdr:rowOff>
    </xdr:from>
    <xdr:to>
      <xdr:col>2</xdr:col>
      <xdr:colOff>926802</xdr:colOff>
      <xdr:row>57</xdr:row>
      <xdr:rowOff>927379</xdr:rowOff>
    </xdr:to>
    <xdr:pic>
      <xdr:nvPicPr>
        <xdr:cNvPr id="15" name="Picture 14">
          <a:extLst>
            <a:ext uri="{FF2B5EF4-FFF2-40B4-BE49-F238E27FC236}">
              <a16:creationId xmlns:a16="http://schemas.microsoft.com/office/drawing/2014/main" id="{E9359CFD-7301-5A41-9114-353E45F9C815}"/>
            </a:ext>
          </a:extLst>
        </xdr:cNvPr>
        <xdr:cNvPicPr>
          <a:picLocks noChangeAspect="1"/>
        </xdr:cNvPicPr>
      </xdr:nvPicPr>
      <xdr:blipFill>
        <a:blip xmlns:r="http://schemas.openxmlformats.org/officeDocument/2006/relationships" r:embed="rId181">
          <a:extLst>
            <a:ext uri="{28A0092B-C50C-407E-A947-70E740481C1C}">
              <a14:useLocalDpi xmlns:a14="http://schemas.microsoft.com/office/drawing/2010/main" val="0"/>
            </a:ext>
          </a:extLst>
        </a:blip>
        <a:srcRect/>
        <a:stretch/>
      </xdr:blipFill>
      <xdr:spPr>
        <a:xfrm>
          <a:off x="5926973" y="50885550"/>
          <a:ext cx="914400" cy="914400"/>
        </a:xfrm>
        <a:prstGeom prst="rect">
          <a:avLst/>
        </a:prstGeom>
      </xdr:spPr>
    </xdr:pic>
    <xdr:clientData/>
  </xdr:twoCellAnchor>
  <xdr:twoCellAnchor>
    <xdr:from>
      <xdr:col>4</xdr:col>
      <xdr:colOff>29375</xdr:colOff>
      <xdr:row>57</xdr:row>
      <xdr:rowOff>10291</xdr:rowOff>
    </xdr:from>
    <xdr:to>
      <xdr:col>5</xdr:col>
      <xdr:colOff>1885</xdr:colOff>
      <xdr:row>57</xdr:row>
      <xdr:rowOff>923646</xdr:rowOff>
    </xdr:to>
    <xdr:pic>
      <xdr:nvPicPr>
        <xdr:cNvPr id="20" name="Picture 19">
          <a:extLst>
            <a:ext uri="{FF2B5EF4-FFF2-40B4-BE49-F238E27FC236}">
              <a16:creationId xmlns:a16="http://schemas.microsoft.com/office/drawing/2014/main" id="{D41C155A-20A8-4946-9E42-DDFA2C420426}"/>
            </a:ext>
          </a:extLst>
        </xdr:cNvPr>
        <xdr:cNvPicPr>
          <a:picLocks noChangeAspect="1"/>
        </xdr:cNvPicPr>
      </xdr:nvPicPr>
      <xdr:blipFill>
        <a:blip xmlns:r="http://schemas.openxmlformats.org/officeDocument/2006/relationships" r:embed="rId182">
          <a:extLst>
            <a:ext uri="{28A0092B-C50C-407E-A947-70E740481C1C}">
              <a14:useLocalDpi xmlns:a14="http://schemas.microsoft.com/office/drawing/2010/main" val="0"/>
            </a:ext>
          </a:extLst>
        </a:blip>
        <a:srcRect/>
        <a:stretch/>
      </xdr:blipFill>
      <xdr:spPr>
        <a:xfrm>
          <a:off x="9844661" y="50882862"/>
          <a:ext cx="1823081" cy="913355"/>
        </a:xfrm>
        <a:prstGeom prst="rect">
          <a:avLst/>
        </a:prstGeom>
      </xdr:spPr>
    </xdr:pic>
    <xdr:clientData/>
  </xdr:twoCellAnchor>
  <xdr:twoCellAnchor>
    <xdr:from>
      <xdr:col>2</xdr:col>
      <xdr:colOff>12402</xdr:colOff>
      <xdr:row>61</xdr:row>
      <xdr:rowOff>12979</xdr:rowOff>
    </xdr:from>
    <xdr:to>
      <xdr:col>2</xdr:col>
      <xdr:colOff>926802</xdr:colOff>
      <xdr:row>61</xdr:row>
      <xdr:rowOff>927379</xdr:rowOff>
    </xdr:to>
    <xdr:pic>
      <xdr:nvPicPr>
        <xdr:cNvPr id="34" name="Picture 33">
          <a:extLst>
            <a:ext uri="{FF2B5EF4-FFF2-40B4-BE49-F238E27FC236}">
              <a16:creationId xmlns:a16="http://schemas.microsoft.com/office/drawing/2014/main" id="{69009060-A83D-5642-80A0-A12387CD9976}"/>
            </a:ext>
          </a:extLst>
        </xdr:cNvPr>
        <xdr:cNvPicPr>
          <a:picLocks noChangeAspect="1"/>
        </xdr:cNvPicPr>
      </xdr:nvPicPr>
      <xdr:blipFill>
        <a:blip xmlns:r="http://schemas.openxmlformats.org/officeDocument/2006/relationships" r:embed="rId183">
          <a:extLst>
            <a:ext uri="{28A0092B-C50C-407E-A947-70E740481C1C}">
              <a14:useLocalDpi xmlns:a14="http://schemas.microsoft.com/office/drawing/2010/main" val="0"/>
            </a:ext>
          </a:extLst>
        </a:blip>
        <a:srcRect/>
        <a:stretch/>
      </xdr:blipFill>
      <xdr:spPr>
        <a:xfrm>
          <a:off x="5926973" y="57489550"/>
          <a:ext cx="914400" cy="914400"/>
        </a:xfrm>
        <a:prstGeom prst="rect">
          <a:avLst/>
        </a:prstGeom>
      </xdr:spPr>
    </xdr:pic>
    <xdr:clientData/>
  </xdr:twoCellAnchor>
  <xdr:twoCellAnchor>
    <xdr:from>
      <xdr:col>4</xdr:col>
      <xdr:colOff>29375</xdr:colOff>
      <xdr:row>61</xdr:row>
      <xdr:rowOff>10291</xdr:rowOff>
    </xdr:from>
    <xdr:to>
      <xdr:col>5</xdr:col>
      <xdr:colOff>1885</xdr:colOff>
      <xdr:row>61</xdr:row>
      <xdr:rowOff>923646</xdr:rowOff>
    </xdr:to>
    <xdr:pic>
      <xdr:nvPicPr>
        <xdr:cNvPr id="35" name="Picture 34">
          <a:extLst>
            <a:ext uri="{FF2B5EF4-FFF2-40B4-BE49-F238E27FC236}">
              <a16:creationId xmlns:a16="http://schemas.microsoft.com/office/drawing/2014/main" id="{28EF1296-CBD9-A444-A76E-D3485BCAFEE1}"/>
            </a:ext>
          </a:extLst>
        </xdr:cNvPr>
        <xdr:cNvPicPr>
          <a:picLocks noChangeAspect="1"/>
        </xdr:cNvPicPr>
      </xdr:nvPicPr>
      <xdr:blipFill>
        <a:blip xmlns:r="http://schemas.openxmlformats.org/officeDocument/2006/relationships" r:embed="rId184">
          <a:extLst>
            <a:ext uri="{28A0092B-C50C-407E-A947-70E740481C1C}">
              <a14:useLocalDpi xmlns:a14="http://schemas.microsoft.com/office/drawing/2010/main" val="0"/>
            </a:ext>
          </a:extLst>
        </a:blip>
        <a:srcRect/>
        <a:stretch/>
      </xdr:blipFill>
      <xdr:spPr>
        <a:xfrm>
          <a:off x="9844661" y="57486862"/>
          <a:ext cx="1823081" cy="913355"/>
        </a:xfrm>
        <a:prstGeom prst="rect">
          <a:avLst/>
        </a:prstGeom>
      </xdr:spPr>
    </xdr:pic>
    <xdr:clientData/>
  </xdr:twoCellAnchor>
  <xdr:twoCellAnchor>
    <xdr:from>
      <xdr:col>2</xdr:col>
      <xdr:colOff>12402</xdr:colOff>
      <xdr:row>62</xdr:row>
      <xdr:rowOff>12979</xdr:rowOff>
    </xdr:from>
    <xdr:to>
      <xdr:col>2</xdr:col>
      <xdr:colOff>926802</xdr:colOff>
      <xdr:row>62</xdr:row>
      <xdr:rowOff>927379</xdr:rowOff>
    </xdr:to>
    <xdr:pic>
      <xdr:nvPicPr>
        <xdr:cNvPr id="36" name="Picture 35">
          <a:extLst>
            <a:ext uri="{FF2B5EF4-FFF2-40B4-BE49-F238E27FC236}">
              <a16:creationId xmlns:a16="http://schemas.microsoft.com/office/drawing/2014/main" id="{F8435528-E7C6-244A-AE61-4FE61938D71F}"/>
            </a:ext>
          </a:extLst>
        </xdr:cNvPr>
        <xdr:cNvPicPr>
          <a:picLocks noChangeAspect="1"/>
        </xdr:cNvPicPr>
      </xdr:nvPicPr>
      <xdr:blipFill>
        <a:blip xmlns:r="http://schemas.openxmlformats.org/officeDocument/2006/relationships" r:embed="rId185">
          <a:extLst>
            <a:ext uri="{28A0092B-C50C-407E-A947-70E740481C1C}">
              <a14:useLocalDpi xmlns:a14="http://schemas.microsoft.com/office/drawing/2010/main" val="0"/>
            </a:ext>
          </a:extLst>
        </a:blip>
        <a:srcRect/>
        <a:stretch/>
      </xdr:blipFill>
      <xdr:spPr>
        <a:xfrm>
          <a:off x="5926973" y="58432979"/>
          <a:ext cx="914400" cy="914400"/>
        </a:xfrm>
        <a:prstGeom prst="rect">
          <a:avLst/>
        </a:prstGeom>
      </xdr:spPr>
    </xdr:pic>
    <xdr:clientData/>
  </xdr:twoCellAnchor>
  <xdr:twoCellAnchor>
    <xdr:from>
      <xdr:col>4</xdr:col>
      <xdr:colOff>29375</xdr:colOff>
      <xdr:row>62</xdr:row>
      <xdr:rowOff>10291</xdr:rowOff>
    </xdr:from>
    <xdr:to>
      <xdr:col>5</xdr:col>
      <xdr:colOff>1885</xdr:colOff>
      <xdr:row>62</xdr:row>
      <xdr:rowOff>923646</xdr:rowOff>
    </xdr:to>
    <xdr:pic>
      <xdr:nvPicPr>
        <xdr:cNvPr id="37" name="Picture 36">
          <a:extLst>
            <a:ext uri="{FF2B5EF4-FFF2-40B4-BE49-F238E27FC236}">
              <a16:creationId xmlns:a16="http://schemas.microsoft.com/office/drawing/2014/main" id="{670F9132-DCE3-444A-B2A3-1E0758163FC2}"/>
            </a:ext>
          </a:extLst>
        </xdr:cNvPr>
        <xdr:cNvPicPr>
          <a:picLocks noChangeAspect="1"/>
        </xdr:cNvPicPr>
      </xdr:nvPicPr>
      <xdr:blipFill>
        <a:blip xmlns:r="http://schemas.openxmlformats.org/officeDocument/2006/relationships" r:embed="rId186">
          <a:extLst>
            <a:ext uri="{28A0092B-C50C-407E-A947-70E740481C1C}">
              <a14:useLocalDpi xmlns:a14="http://schemas.microsoft.com/office/drawing/2010/main" val="0"/>
            </a:ext>
          </a:extLst>
        </a:blip>
        <a:srcRect/>
        <a:stretch/>
      </xdr:blipFill>
      <xdr:spPr>
        <a:xfrm>
          <a:off x="9844661" y="58430291"/>
          <a:ext cx="1823081" cy="913355"/>
        </a:xfrm>
        <a:prstGeom prst="rect">
          <a:avLst/>
        </a:prstGeom>
      </xdr:spPr>
    </xdr:pic>
    <xdr:clientData/>
  </xdr:twoCellAnchor>
  <xdr:twoCellAnchor>
    <xdr:from>
      <xdr:col>2</xdr:col>
      <xdr:colOff>12402</xdr:colOff>
      <xdr:row>63</xdr:row>
      <xdr:rowOff>12979</xdr:rowOff>
    </xdr:from>
    <xdr:to>
      <xdr:col>2</xdr:col>
      <xdr:colOff>926802</xdr:colOff>
      <xdr:row>63</xdr:row>
      <xdr:rowOff>927379</xdr:rowOff>
    </xdr:to>
    <xdr:pic>
      <xdr:nvPicPr>
        <xdr:cNvPr id="38" name="Picture 37">
          <a:extLst>
            <a:ext uri="{FF2B5EF4-FFF2-40B4-BE49-F238E27FC236}">
              <a16:creationId xmlns:a16="http://schemas.microsoft.com/office/drawing/2014/main" id="{E97A6A56-AACF-934E-9584-6039B3E2574B}"/>
            </a:ext>
          </a:extLst>
        </xdr:cNvPr>
        <xdr:cNvPicPr>
          <a:picLocks noChangeAspect="1"/>
        </xdr:cNvPicPr>
      </xdr:nvPicPr>
      <xdr:blipFill>
        <a:blip xmlns:r="http://schemas.openxmlformats.org/officeDocument/2006/relationships" r:embed="rId187">
          <a:extLst>
            <a:ext uri="{28A0092B-C50C-407E-A947-70E740481C1C}">
              <a14:useLocalDpi xmlns:a14="http://schemas.microsoft.com/office/drawing/2010/main" val="0"/>
            </a:ext>
          </a:extLst>
        </a:blip>
        <a:srcRect/>
        <a:stretch/>
      </xdr:blipFill>
      <xdr:spPr>
        <a:xfrm>
          <a:off x="5926973" y="60319836"/>
          <a:ext cx="914400" cy="914400"/>
        </a:xfrm>
        <a:prstGeom prst="rect">
          <a:avLst/>
        </a:prstGeom>
      </xdr:spPr>
    </xdr:pic>
    <xdr:clientData/>
  </xdr:twoCellAnchor>
  <xdr:twoCellAnchor>
    <xdr:from>
      <xdr:col>4</xdr:col>
      <xdr:colOff>29375</xdr:colOff>
      <xdr:row>63</xdr:row>
      <xdr:rowOff>10291</xdr:rowOff>
    </xdr:from>
    <xdr:to>
      <xdr:col>5</xdr:col>
      <xdr:colOff>1885</xdr:colOff>
      <xdr:row>63</xdr:row>
      <xdr:rowOff>923646</xdr:rowOff>
    </xdr:to>
    <xdr:pic>
      <xdr:nvPicPr>
        <xdr:cNvPr id="39" name="Picture 38">
          <a:extLst>
            <a:ext uri="{FF2B5EF4-FFF2-40B4-BE49-F238E27FC236}">
              <a16:creationId xmlns:a16="http://schemas.microsoft.com/office/drawing/2014/main" id="{7E4A3CB1-EE67-C74F-A095-25674C04AEB5}"/>
            </a:ext>
          </a:extLst>
        </xdr:cNvPr>
        <xdr:cNvPicPr>
          <a:picLocks noChangeAspect="1"/>
        </xdr:cNvPicPr>
      </xdr:nvPicPr>
      <xdr:blipFill>
        <a:blip xmlns:r="http://schemas.openxmlformats.org/officeDocument/2006/relationships" r:embed="rId188">
          <a:extLst>
            <a:ext uri="{28A0092B-C50C-407E-A947-70E740481C1C}">
              <a14:useLocalDpi xmlns:a14="http://schemas.microsoft.com/office/drawing/2010/main" val="0"/>
            </a:ext>
          </a:extLst>
        </a:blip>
        <a:srcRect/>
        <a:stretch/>
      </xdr:blipFill>
      <xdr:spPr>
        <a:xfrm>
          <a:off x="9844661" y="60317148"/>
          <a:ext cx="1823081" cy="913355"/>
        </a:xfrm>
        <a:prstGeom prst="rect">
          <a:avLst/>
        </a:prstGeom>
      </xdr:spPr>
    </xdr:pic>
    <xdr:clientData/>
  </xdr:twoCellAnchor>
  <xdr:twoCellAnchor>
    <xdr:from>
      <xdr:col>2</xdr:col>
      <xdr:colOff>12402</xdr:colOff>
      <xdr:row>66</xdr:row>
      <xdr:rowOff>12979</xdr:rowOff>
    </xdr:from>
    <xdr:to>
      <xdr:col>2</xdr:col>
      <xdr:colOff>926802</xdr:colOff>
      <xdr:row>66</xdr:row>
      <xdr:rowOff>927379</xdr:rowOff>
    </xdr:to>
    <xdr:pic>
      <xdr:nvPicPr>
        <xdr:cNvPr id="62" name="Picture 61">
          <a:extLst>
            <a:ext uri="{FF2B5EF4-FFF2-40B4-BE49-F238E27FC236}">
              <a16:creationId xmlns:a16="http://schemas.microsoft.com/office/drawing/2014/main" id="{814CC4B5-6983-3B49-B847-17469E75B679}"/>
            </a:ext>
          </a:extLst>
        </xdr:cNvPr>
        <xdr:cNvPicPr>
          <a:picLocks noChangeAspect="1"/>
        </xdr:cNvPicPr>
      </xdr:nvPicPr>
      <xdr:blipFill>
        <a:blip xmlns:r="http://schemas.openxmlformats.org/officeDocument/2006/relationships" r:embed="rId189">
          <a:extLst>
            <a:ext uri="{28A0092B-C50C-407E-A947-70E740481C1C}">
              <a14:useLocalDpi xmlns:a14="http://schemas.microsoft.com/office/drawing/2010/main" val="0"/>
            </a:ext>
          </a:extLst>
        </a:blip>
        <a:srcRect/>
        <a:stretch/>
      </xdr:blipFill>
      <xdr:spPr>
        <a:xfrm>
          <a:off x="5926973" y="54659265"/>
          <a:ext cx="914400" cy="914400"/>
        </a:xfrm>
        <a:prstGeom prst="rect">
          <a:avLst/>
        </a:prstGeom>
      </xdr:spPr>
    </xdr:pic>
    <xdr:clientData/>
  </xdr:twoCellAnchor>
  <xdr:twoCellAnchor>
    <xdr:from>
      <xdr:col>4</xdr:col>
      <xdr:colOff>17445</xdr:colOff>
      <xdr:row>55</xdr:row>
      <xdr:rowOff>14067</xdr:rowOff>
    </xdr:from>
    <xdr:to>
      <xdr:col>4</xdr:col>
      <xdr:colOff>1843289</xdr:colOff>
      <xdr:row>55</xdr:row>
      <xdr:rowOff>926989</xdr:rowOff>
    </xdr:to>
    <xdr:pic>
      <xdr:nvPicPr>
        <xdr:cNvPr id="325" name="Picture 324">
          <a:extLst>
            <a:ext uri="{FF2B5EF4-FFF2-40B4-BE49-F238E27FC236}">
              <a16:creationId xmlns:a16="http://schemas.microsoft.com/office/drawing/2014/main" id="{077F6969-623B-6240-9EF2-FFCF2F2643BB}"/>
            </a:ext>
          </a:extLst>
        </xdr:cNvPr>
        <xdr:cNvPicPr>
          <a:picLocks noChangeAspect="1"/>
        </xdr:cNvPicPr>
      </xdr:nvPicPr>
      <xdr:blipFill>
        <a:blip xmlns:r="http://schemas.openxmlformats.org/officeDocument/2006/relationships" r:embed="rId190">
          <a:extLst>
            <a:ext uri="{28A0092B-C50C-407E-A947-70E740481C1C}">
              <a14:useLocalDpi xmlns:a14="http://schemas.microsoft.com/office/drawing/2010/main" val="0"/>
            </a:ext>
          </a:extLst>
        </a:blip>
        <a:srcRect/>
        <a:stretch/>
      </xdr:blipFill>
      <xdr:spPr>
        <a:xfrm>
          <a:off x="9832731" y="48999781"/>
          <a:ext cx="1825844" cy="912922"/>
        </a:xfrm>
        <a:prstGeom prst="rect">
          <a:avLst/>
        </a:prstGeom>
        <a:ln w="3175">
          <a:noFill/>
        </a:ln>
      </xdr:spPr>
    </xdr:pic>
    <xdr:clientData/>
  </xdr:twoCellAnchor>
  <xdr:twoCellAnchor>
    <xdr:from>
      <xdr:col>2</xdr:col>
      <xdr:colOff>12402</xdr:colOff>
      <xdr:row>67</xdr:row>
      <xdr:rowOff>12979</xdr:rowOff>
    </xdr:from>
    <xdr:to>
      <xdr:col>2</xdr:col>
      <xdr:colOff>926802</xdr:colOff>
      <xdr:row>67</xdr:row>
      <xdr:rowOff>927379</xdr:rowOff>
    </xdr:to>
    <xdr:pic>
      <xdr:nvPicPr>
        <xdr:cNvPr id="63" name="Picture 62">
          <a:extLst>
            <a:ext uri="{FF2B5EF4-FFF2-40B4-BE49-F238E27FC236}">
              <a16:creationId xmlns:a16="http://schemas.microsoft.com/office/drawing/2014/main" id="{ED13E7A9-32B9-5F4F-9129-DF3F6A7A19D7}"/>
            </a:ext>
          </a:extLst>
        </xdr:cNvPr>
        <xdr:cNvPicPr>
          <a:picLocks noChangeAspect="1"/>
        </xdr:cNvPicPr>
      </xdr:nvPicPr>
      <xdr:blipFill>
        <a:blip xmlns:r="http://schemas.openxmlformats.org/officeDocument/2006/relationships" r:embed="rId191">
          <a:extLst>
            <a:ext uri="{28A0092B-C50C-407E-A947-70E740481C1C}">
              <a14:useLocalDpi xmlns:a14="http://schemas.microsoft.com/office/drawing/2010/main" val="0"/>
            </a:ext>
          </a:extLst>
        </a:blip>
        <a:srcRect/>
        <a:stretch/>
      </xdr:blipFill>
      <xdr:spPr>
        <a:xfrm>
          <a:off x="5926973" y="55602693"/>
          <a:ext cx="914400" cy="914400"/>
        </a:xfrm>
        <a:prstGeom prst="rect">
          <a:avLst/>
        </a:prstGeom>
      </xdr:spPr>
    </xdr:pic>
    <xdr:clientData/>
  </xdr:twoCellAnchor>
  <xdr:twoCellAnchor>
    <xdr:from>
      <xdr:col>2</xdr:col>
      <xdr:colOff>12402</xdr:colOff>
      <xdr:row>68</xdr:row>
      <xdr:rowOff>12979</xdr:rowOff>
    </xdr:from>
    <xdr:to>
      <xdr:col>2</xdr:col>
      <xdr:colOff>926802</xdr:colOff>
      <xdr:row>68</xdr:row>
      <xdr:rowOff>927379</xdr:rowOff>
    </xdr:to>
    <xdr:pic>
      <xdr:nvPicPr>
        <xdr:cNvPr id="64" name="Picture 63">
          <a:extLst>
            <a:ext uri="{FF2B5EF4-FFF2-40B4-BE49-F238E27FC236}">
              <a16:creationId xmlns:a16="http://schemas.microsoft.com/office/drawing/2014/main" id="{9D4B451D-9B5B-114E-88B1-BD69B906FE03}"/>
            </a:ext>
          </a:extLst>
        </xdr:cNvPr>
        <xdr:cNvPicPr>
          <a:picLocks noChangeAspect="1"/>
        </xdr:cNvPicPr>
      </xdr:nvPicPr>
      <xdr:blipFill>
        <a:blip xmlns:r="http://schemas.openxmlformats.org/officeDocument/2006/relationships" r:embed="rId192">
          <a:extLst>
            <a:ext uri="{28A0092B-C50C-407E-A947-70E740481C1C}">
              <a14:useLocalDpi xmlns:a14="http://schemas.microsoft.com/office/drawing/2010/main" val="0"/>
            </a:ext>
          </a:extLst>
        </a:blip>
        <a:srcRect/>
        <a:stretch/>
      </xdr:blipFill>
      <xdr:spPr>
        <a:xfrm>
          <a:off x="5926973" y="56546122"/>
          <a:ext cx="914400" cy="914400"/>
        </a:xfrm>
        <a:prstGeom prst="rect">
          <a:avLst/>
        </a:prstGeom>
      </xdr:spPr>
    </xdr:pic>
    <xdr:clientData/>
  </xdr:twoCellAnchor>
  <xdr:twoCellAnchor>
    <xdr:from>
      <xdr:col>2</xdr:col>
      <xdr:colOff>12402</xdr:colOff>
      <xdr:row>69</xdr:row>
      <xdr:rowOff>12979</xdr:rowOff>
    </xdr:from>
    <xdr:to>
      <xdr:col>2</xdr:col>
      <xdr:colOff>926802</xdr:colOff>
      <xdr:row>69</xdr:row>
      <xdr:rowOff>927379</xdr:rowOff>
    </xdr:to>
    <xdr:pic>
      <xdr:nvPicPr>
        <xdr:cNvPr id="65" name="Picture 64">
          <a:extLst>
            <a:ext uri="{FF2B5EF4-FFF2-40B4-BE49-F238E27FC236}">
              <a16:creationId xmlns:a16="http://schemas.microsoft.com/office/drawing/2014/main" id="{7E5E29EE-751A-7A4F-BF9C-56E40F9436DB}"/>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xdr:blipFill>
      <xdr:spPr>
        <a:xfrm>
          <a:off x="5926973" y="59376408"/>
          <a:ext cx="914400" cy="914400"/>
        </a:xfrm>
        <a:prstGeom prst="rect">
          <a:avLst/>
        </a:prstGeom>
      </xdr:spPr>
    </xdr:pic>
    <xdr:clientData/>
  </xdr:twoCellAnchor>
  <xdr:twoCellAnchor>
    <xdr:from>
      <xdr:col>4</xdr:col>
      <xdr:colOff>29375</xdr:colOff>
      <xdr:row>66</xdr:row>
      <xdr:rowOff>10291</xdr:rowOff>
    </xdr:from>
    <xdr:to>
      <xdr:col>5</xdr:col>
      <xdr:colOff>1885</xdr:colOff>
      <xdr:row>66</xdr:row>
      <xdr:rowOff>923646</xdr:rowOff>
    </xdr:to>
    <xdr:pic>
      <xdr:nvPicPr>
        <xdr:cNvPr id="66" name="Picture 65">
          <a:extLst>
            <a:ext uri="{FF2B5EF4-FFF2-40B4-BE49-F238E27FC236}">
              <a16:creationId xmlns:a16="http://schemas.microsoft.com/office/drawing/2014/main" id="{9C29C1E0-AA97-3E4F-AE24-03FBDFEE70F1}"/>
            </a:ext>
          </a:extLst>
        </xdr:cNvPr>
        <xdr:cNvPicPr>
          <a:picLocks noChangeAspect="1"/>
        </xdr:cNvPicPr>
      </xdr:nvPicPr>
      <xdr:blipFill>
        <a:blip xmlns:r="http://schemas.openxmlformats.org/officeDocument/2006/relationships" r:embed="rId193">
          <a:extLst>
            <a:ext uri="{28A0092B-C50C-407E-A947-70E740481C1C}">
              <a14:useLocalDpi xmlns:a14="http://schemas.microsoft.com/office/drawing/2010/main" val="0"/>
            </a:ext>
          </a:extLst>
        </a:blip>
        <a:srcRect/>
        <a:stretch/>
      </xdr:blipFill>
      <xdr:spPr>
        <a:xfrm>
          <a:off x="9844661" y="54656577"/>
          <a:ext cx="1823081" cy="913355"/>
        </a:xfrm>
        <a:prstGeom prst="rect">
          <a:avLst/>
        </a:prstGeom>
      </xdr:spPr>
    </xdr:pic>
    <xdr:clientData/>
  </xdr:twoCellAnchor>
  <xdr:twoCellAnchor>
    <xdr:from>
      <xdr:col>4</xdr:col>
      <xdr:colOff>29375</xdr:colOff>
      <xdr:row>67</xdr:row>
      <xdr:rowOff>10291</xdr:rowOff>
    </xdr:from>
    <xdr:to>
      <xdr:col>5</xdr:col>
      <xdr:colOff>1885</xdr:colOff>
      <xdr:row>67</xdr:row>
      <xdr:rowOff>923646</xdr:rowOff>
    </xdr:to>
    <xdr:pic>
      <xdr:nvPicPr>
        <xdr:cNvPr id="67" name="Picture 66">
          <a:extLst>
            <a:ext uri="{FF2B5EF4-FFF2-40B4-BE49-F238E27FC236}">
              <a16:creationId xmlns:a16="http://schemas.microsoft.com/office/drawing/2014/main" id="{7803B3DD-A0F5-1B48-A0F1-959E2641AC9C}"/>
            </a:ext>
          </a:extLst>
        </xdr:cNvPr>
        <xdr:cNvPicPr>
          <a:picLocks noChangeAspect="1"/>
        </xdr:cNvPicPr>
      </xdr:nvPicPr>
      <xdr:blipFill>
        <a:blip xmlns:r="http://schemas.openxmlformats.org/officeDocument/2006/relationships" r:embed="rId194">
          <a:extLst>
            <a:ext uri="{28A0092B-C50C-407E-A947-70E740481C1C}">
              <a14:useLocalDpi xmlns:a14="http://schemas.microsoft.com/office/drawing/2010/main" val="0"/>
            </a:ext>
          </a:extLst>
        </a:blip>
        <a:srcRect/>
        <a:stretch/>
      </xdr:blipFill>
      <xdr:spPr>
        <a:xfrm>
          <a:off x="9844661" y="55600005"/>
          <a:ext cx="1823081" cy="913355"/>
        </a:xfrm>
        <a:prstGeom prst="rect">
          <a:avLst/>
        </a:prstGeom>
      </xdr:spPr>
    </xdr:pic>
    <xdr:clientData/>
  </xdr:twoCellAnchor>
  <xdr:twoCellAnchor>
    <xdr:from>
      <xdr:col>4</xdr:col>
      <xdr:colOff>29375</xdr:colOff>
      <xdr:row>68</xdr:row>
      <xdr:rowOff>10291</xdr:rowOff>
    </xdr:from>
    <xdr:to>
      <xdr:col>5</xdr:col>
      <xdr:colOff>1885</xdr:colOff>
      <xdr:row>68</xdr:row>
      <xdr:rowOff>923646</xdr:rowOff>
    </xdr:to>
    <xdr:pic>
      <xdr:nvPicPr>
        <xdr:cNvPr id="68" name="Picture 67">
          <a:extLst>
            <a:ext uri="{FF2B5EF4-FFF2-40B4-BE49-F238E27FC236}">
              <a16:creationId xmlns:a16="http://schemas.microsoft.com/office/drawing/2014/main" id="{2AC64836-BDCD-7247-934C-EAB33E084A21}"/>
            </a:ext>
          </a:extLst>
        </xdr:cNvPr>
        <xdr:cNvPicPr>
          <a:picLocks noChangeAspect="1"/>
        </xdr:cNvPicPr>
      </xdr:nvPicPr>
      <xdr:blipFill>
        <a:blip xmlns:r="http://schemas.openxmlformats.org/officeDocument/2006/relationships" r:embed="rId195">
          <a:extLst>
            <a:ext uri="{28A0092B-C50C-407E-A947-70E740481C1C}">
              <a14:useLocalDpi xmlns:a14="http://schemas.microsoft.com/office/drawing/2010/main" val="0"/>
            </a:ext>
          </a:extLst>
        </a:blip>
        <a:srcRect/>
        <a:stretch/>
      </xdr:blipFill>
      <xdr:spPr>
        <a:xfrm>
          <a:off x="9844661" y="56543434"/>
          <a:ext cx="1823081" cy="913355"/>
        </a:xfrm>
        <a:prstGeom prst="rect">
          <a:avLst/>
        </a:prstGeom>
      </xdr:spPr>
    </xdr:pic>
    <xdr:clientData/>
  </xdr:twoCellAnchor>
  <xdr:twoCellAnchor>
    <xdr:from>
      <xdr:col>4</xdr:col>
      <xdr:colOff>29375</xdr:colOff>
      <xdr:row>69</xdr:row>
      <xdr:rowOff>10291</xdr:rowOff>
    </xdr:from>
    <xdr:to>
      <xdr:col>5</xdr:col>
      <xdr:colOff>1885</xdr:colOff>
      <xdr:row>69</xdr:row>
      <xdr:rowOff>923646</xdr:rowOff>
    </xdr:to>
    <xdr:pic>
      <xdr:nvPicPr>
        <xdr:cNvPr id="69" name="Picture 68">
          <a:extLst>
            <a:ext uri="{FF2B5EF4-FFF2-40B4-BE49-F238E27FC236}">
              <a16:creationId xmlns:a16="http://schemas.microsoft.com/office/drawing/2014/main" id="{5FE2A1B5-1774-5F4D-BFE9-AC9BF453D12D}"/>
            </a:ext>
          </a:extLst>
        </xdr:cNvPr>
        <xdr:cNvPicPr>
          <a:picLocks noChangeAspect="1"/>
        </xdr:cNvPicPr>
      </xdr:nvPicPr>
      <xdr:blipFill>
        <a:blip xmlns:r="http://schemas.openxmlformats.org/officeDocument/2006/relationships" r:embed="rId196">
          <a:extLst>
            <a:ext uri="{28A0092B-C50C-407E-A947-70E740481C1C}">
              <a14:useLocalDpi xmlns:a14="http://schemas.microsoft.com/office/drawing/2010/main" val="0"/>
            </a:ext>
          </a:extLst>
        </a:blip>
        <a:srcRect/>
        <a:stretch/>
      </xdr:blipFill>
      <xdr:spPr>
        <a:xfrm>
          <a:off x="9844661" y="59373720"/>
          <a:ext cx="1823081" cy="913355"/>
        </a:xfrm>
        <a:prstGeom prst="rect">
          <a:avLst/>
        </a:prstGeom>
      </xdr:spPr>
    </xdr:pic>
    <xdr:clientData/>
  </xdr:twoCellAnchor>
  <xdr:twoCellAnchor>
    <xdr:from>
      <xdr:col>2</xdr:col>
      <xdr:colOff>12402</xdr:colOff>
      <xdr:row>43</xdr:row>
      <xdr:rowOff>12979</xdr:rowOff>
    </xdr:from>
    <xdr:to>
      <xdr:col>2</xdr:col>
      <xdr:colOff>926802</xdr:colOff>
      <xdr:row>43</xdr:row>
      <xdr:rowOff>927379</xdr:rowOff>
    </xdr:to>
    <xdr:pic>
      <xdr:nvPicPr>
        <xdr:cNvPr id="14" name="Picture 13">
          <a:extLst>
            <a:ext uri="{FF2B5EF4-FFF2-40B4-BE49-F238E27FC236}">
              <a16:creationId xmlns:a16="http://schemas.microsoft.com/office/drawing/2014/main" id="{24C7DC2A-9926-2147-8476-96160194107E}"/>
            </a:ext>
          </a:extLst>
        </xdr:cNvPr>
        <xdr:cNvPicPr>
          <a:picLocks noChangeAspect="1"/>
        </xdr:cNvPicPr>
      </xdr:nvPicPr>
      <xdr:blipFill>
        <a:blip xmlns:r="http://schemas.openxmlformats.org/officeDocument/2006/relationships" r:embed="rId197">
          <a:extLst>
            <a:ext uri="{28A0092B-C50C-407E-A947-70E740481C1C}">
              <a14:useLocalDpi xmlns:a14="http://schemas.microsoft.com/office/drawing/2010/main" val="0"/>
            </a:ext>
          </a:extLst>
        </a:blip>
        <a:srcRect/>
        <a:stretch/>
      </xdr:blipFill>
      <xdr:spPr>
        <a:xfrm>
          <a:off x="5930602" y="13106679"/>
          <a:ext cx="914400" cy="914400"/>
        </a:xfrm>
        <a:prstGeom prst="rect">
          <a:avLst/>
        </a:prstGeom>
      </xdr:spPr>
    </xdr:pic>
    <xdr:clientData/>
  </xdr:twoCellAnchor>
  <xdr:twoCellAnchor>
    <xdr:from>
      <xdr:col>4</xdr:col>
      <xdr:colOff>29375</xdr:colOff>
      <xdr:row>43</xdr:row>
      <xdr:rowOff>10291</xdr:rowOff>
    </xdr:from>
    <xdr:to>
      <xdr:col>5</xdr:col>
      <xdr:colOff>1885</xdr:colOff>
      <xdr:row>43</xdr:row>
      <xdr:rowOff>923646</xdr:rowOff>
    </xdr:to>
    <xdr:pic>
      <xdr:nvPicPr>
        <xdr:cNvPr id="16" name="Picture 15">
          <a:extLst>
            <a:ext uri="{FF2B5EF4-FFF2-40B4-BE49-F238E27FC236}">
              <a16:creationId xmlns:a16="http://schemas.microsoft.com/office/drawing/2014/main" id="{E8DCAAB7-649B-4042-B515-C6AB0B81A027}"/>
            </a:ext>
          </a:extLst>
        </xdr:cNvPr>
        <xdr:cNvPicPr>
          <a:picLocks noChangeAspect="1"/>
        </xdr:cNvPicPr>
      </xdr:nvPicPr>
      <xdr:blipFill>
        <a:blip xmlns:r="http://schemas.openxmlformats.org/officeDocument/2006/relationships" r:embed="rId198">
          <a:extLst>
            <a:ext uri="{28A0092B-C50C-407E-A947-70E740481C1C}">
              <a14:useLocalDpi xmlns:a14="http://schemas.microsoft.com/office/drawing/2010/main" val="0"/>
            </a:ext>
          </a:extLst>
        </a:blip>
        <a:srcRect/>
        <a:stretch/>
      </xdr:blipFill>
      <xdr:spPr>
        <a:xfrm>
          <a:off x="9846475" y="13103991"/>
          <a:ext cx="1826710" cy="913355"/>
        </a:xfrm>
        <a:prstGeom prst="rect">
          <a:avLst/>
        </a:prstGeom>
      </xdr:spPr>
    </xdr:pic>
    <xdr:clientData/>
  </xdr:twoCellAnchor>
  <xdr:twoCellAnchor>
    <xdr:from>
      <xdr:col>2</xdr:col>
      <xdr:colOff>12402</xdr:colOff>
      <xdr:row>44</xdr:row>
      <xdr:rowOff>12979</xdr:rowOff>
    </xdr:from>
    <xdr:to>
      <xdr:col>2</xdr:col>
      <xdr:colOff>926802</xdr:colOff>
      <xdr:row>44</xdr:row>
      <xdr:rowOff>927379</xdr:rowOff>
    </xdr:to>
    <xdr:pic>
      <xdr:nvPicPr>
        <xdr:cNvPr id="17" name="Picture 16">
          <a:extLst>
            <a:ext uri="{FF2B5EF4-FFF2-40B4-BE49-F238E27FC236}">
              <a16:creationId xmlns:a16="http://schemas.microsoft.com/office/drawing/2014/main" id="{5C5D501B-698A-DA40-ADBD-FD9C0C32506E}"/>
            </a:ext>
          </a:extLst>
        </xdr:cNvPr>
        <xdr:cNvPicPr>
          <a:picLocks noChangeAspect="1"/>
        </xdr:cNvPicPr>
      </xdr:nvPicPr>
      <xdr:blipFill>
        <a:blip xmlns:r="http://schemas.openxmlformats.org/officeDocument/2006/relationships" r:embed="rId199">
          <a:extLst>
            <a:ext uri="{28A0092B-C50C-407E-A947-70E740481C1C}">
              <a14:useLocalDpi xmlns:a14="http://schemas.microsoft.com/office/drawing/2010/main" val="0"/>
            </a:ext>
          </a:extLst>
        </a:blip>
        <a:srcRect/>
        <a:stretch/>
      </xdr:blipFill>
      <xdr:spPr>
        <a:xfrm>
          <a:off x="5930602" y="14046479"/>
          <a:ext cx="914400" cy="914400"/>
        </a:xfrm>
        <a:prstGeom prst="rect">
          <a:avLst/>
        </a:prstGeom>
      </xdr:spPr>
    </xdr:pic>
    <xdr:clientData/>
  </xdr:twoCellAnchor>
  <xdr:twoCellAnchor>
    <xdr:from>
      <xdr:col>4</xdr:col>
      <xdr:colOff>29375</xdr:colOff>
      <xdr:row>44</xdr:row>
      <xdr:rowOff>10291</xdr:rowOff>
    </xdr:from>
    <xdr:to>
      <xdr:col>5</xdr:col>
      <xdr:colOff>1885</xdr:colOff>
      <xdr:row>44</xdr:row>
      <xdr:rowOff>923646</xdr:rowOff>
    </xdr:to>
    <xdr:pic>
      <xdr:nvPicPr>
        <xdr:cNvPr id="18" name="Picture 17">
          <a:extLst>
            <a:ext uri="{FF2B5EF4-FFF2-40B4-BE49-F238E27FC236}">
              <a16:creationId xmlns:a16="http://schemas.microsoft.com/office/drawing/2014/main" id="{02E41800-8C39-B840-85ED-3F4FCA3F1BDE}"/>
            </a:ext>
          </a:extLst>
        </xdr:cNvPr>
        <xdr:cNvPicPr>
          <a:picLocks noChangeAspect="1"/>
        </xdr:cNvPicPr>
      </xdr:nvPicPr>
      <xdr:blipFill>
        <a:blip xmlns:r="http://schemas.openxmlformats.org/officeDocument/2006/relationships" r:embed="rId200">
          <a:extLst>
            <a:ext uri="{28A0092B-C50C-407E-A947-70E740481C1C}">
              <a14:useLocalDpi xmlns:a14="http://schemas.microsoft.com/office/drawing/2010/main" val="0"/>
            </a:ext>
          </a:extLst>
        </a:blip>
        <a:srcRect/>
        <a:stretch/>
      </xdr:blipFill>
      <xdr:spPr>
        <a:xfrm>
          <a:off x="9846475" y="14043791"/>
          <a:ext cx="1826710" cy="913355"/>
        </a:xfrm>
        <a:prstGeom prst="rect">
          <a:avLst/>
        </a:prstGeom>
      </xdr:spPr>
    </xdr:pic>
    <xdr:clientData/>
  </xdr:twoCellAnchor>
  <xdr:twoCellAnchor>
    <xdr:from>
      <xdr:col>2</xdr:col>
      <xdr:colOff>12402</xdr:colOff>
      <xdr:row>45</xdr:row>
      <xdr:rowOff>12979</xdr:rowOff>
    </xdr:from>
    <xdr:to>
      <xdr:col>2</xdr:col>
      <xdr:colOff>926802</xdr:colOff>
      <xdr:row>45</xdr:row>
      <xdr:rowOff>927379</xdr:rowOff>
    </xdr:to>
    <xdr:pic>
      <xdr:nvPicPr>
        <xdr:cNvPr id="19" name="Picture 18">
          <a:extLst>
            <a:ext uri="{FF2B5EF4-FFF2-40B4-BE49-F238E27FC236}">
              <a16:creationId xmlns:a16="http://schemas.microsoft.com/office/drawing/2014/main" id="{34E65B9F-7547-A346-BF2C-DB23D22B6428}"/>
            </a:ext>
          </a:extLst>
        </xdr:cNvPr>
        <xdr:cNvPicPr>
          <a:picLocks noChangeAspect="1"/>
        </xdr:cNvPicPr>
      </xdr:nvPicPr>
      <xdr:blipFill>
        <a:blip xmlns:r="http://schemas.openxmlformats.org/officeDocument/2006/relationships" r:embed="rId201">
          <a:extLst>
            <a:ext uri="{28A0092B-C50C-407E-A947-70E740481C1C}">
              <a14:useLocalDpi xmlns:a14="http://schemas.microsoft.com/office/drawing/2010/main" val="0"/>
            </a:ext>
          </a:extLst>
        </a:blip>
        <a:srcRect/>
        <a:stretch/>
      </xdr:blipFill>
      <xdr:spPr>
        <a:xfrm>
          <a:off x="5930602" y="14986279"/>
          <a:ext cx="914400" cy="914400"/>
        </a:xfrm>
        <a:prstGeom prst="rect">
          <a:avLst/>
        </a:prstGeom>
      </xdr:spPr>
    </xdr:pic>
    <xdr:clientData/>
  </xdr:twoCellAnchor>
  <xdr:twoCellAnchor>
    <xdr:from>
      <xdr:col>4</xdr:col>
      <xdr:colOff>29375</xdr:colOff>
      <xdr:row>45</xdr:row>
      <xdr:rowOff>10291</xdr:rowOff>
    </xdr:from>
    <xdr:to>
      <xdr:col>5</xdr:col>
      <xdr:colOff>1885</xdr:colOff>
      <xdr:row>45</xdr:row>
      <xdr:rowOff>923646</xdr:rowOff>
    </xdr:to>
    <xdr:pic>
      <xdr:nvPicPr>
        <xdr:cNvPr id="21" name="Picture 20">
          <a:extLst>
            <a:ext uri="{FF2B5EF4-FFF2-40B4-BE49-F238E27FC236}">
              <a16:creationId xmlns:a16="http://schemas.microsoft.com/office/drawing/2014/main" id="{A9CDF6FD-1FC8-F54A-8919-38497B5DEC1B}"/>
            </a:ext>
          </a:extLst>
        </xdr:cNvPr>
        <xdr:cNvPicPr>
          <a:picLocks noChangeAspect="1"/>
        </xdr:cNvPicPr>
      </xdr:nvPicPr>
      <xdr:blipFill>
        <a:blip xmlns:r="http://schemas.openxmlformats.org/officeDocument/2006/relationships" r:embed="rId202">
          <a:extLst>
            <a:ext uri="{28A0092B-C50C-407E-A947-70E740481C1C}">
              <a14:useLocalDpi xmlns:a14="http://schemas.microsoft.com/office/drawing/2010/main" val="0"/>
            </a:ext>
          </a:extLst>
        </a:blip>
        <a:srcRect/>
        <a:stretch/>
      </xdr:blipFill>
      <xdr:spPr>
        <a:xfrm>
          <a:off x="9846475" y="14983591"/>
          <a:ext cx="1826710" cy="913355"/>
        </a:xfrm>
        <a:prstGeom prst="rect">
          <a:avLst/>
        </a:prstGeom>
      </xdr:spPr>
    </xdr:pic>
    <xdr:clientData/>
  </xdr:twoCellAnchor>
  <xdr:twoCellAnchor>
    <xdr:from>
      <xdr:col>2</xdr:col>
      <xdr:colOff>12402</xdr:colOff>
      <xdr:row>46</xdr:row>
      <xdr:rowOff>12979</xdr:rowOff>
    </xdr:from>
    <xdr:to>
      <xdr:col>2</xdr:col>
      <xdr:colOff>926802</xdr:colOff>
      <xdr:row>46</xdr:row>
      <xdr:rowOff>927379</xdr:rowOff>
    </xdr:to>
    <xdr:pic>
      <xdr:nvPicPr>
        <xdr:cNvPr id="22" name="Picture 21">
          <a:extLst>
            <a:ext uri="{FF2B5EF4-FFF2-40B4-BE49-F238E27FC236}">
              <a16:creationId xmlns:a16="http://schemas.microsoft.com/office/drawing/2014/main" id="{81A90E19-494E-784A-84B0-9E1107F15B5F}"/>
            </a:ext>
          </a:extLst>
        </xdr:cNvPr>
        <xdr:cNvPicPr>
          <a:picLocks noChangeAspect="1"/>
        </xdr:cNvPicPr>
      </xdr:nvPicPr>
      <xdr:blipFill>
        <a:blip xmlns:r="http://schemas.openxmlformats.org/officeDocument/2006/relationships" r:embed="rId203">
          <a:extLst>
            <a:ext uri="{28A0092B-C50C-407E-A947-70E740481C1C}">
              <a14:useLocalDpi xmlns:a14="http://schemas.microsoft.com/office/drawing/2010/main" val="0"/>
            </a:ext>
          </a:extLst>
        </a:blip>
        <a:srcRect/>
        <a:stretch/>
      </xdr:blipFill>
      <xdr:spPr>
        <a:xfrm>
          <a:off x="5930602" y="15926079"/>
          <a:ext cx="914400" cy="914400"/>
        </a:xfrm>
        <a:prstGeom prst="rect">
          <a:avLst/>
        </a:prstGeom>
      </xdr:spPr>
    </xdr:pic>
    <xdr:clientData/>
  </xdr:twoCellAnchor>
  <xdr:twoCellAnchor>
    <xdr:from>
      <xdr:col>4</xdr:col>
      <xdr:colOff>29375</xdr:colOff>
      <xdr:row>46</xdr:row>
      <xdr:rowOff>10291</xdr:rowOff>
    </xdr:from>
    <xdr:to>
      <xdr:col>5</xdr:col>
      <xdr:colOff>1885</xdr:colOff>
      <xdr:row>46</xdr:row>
      <xdr:rowOff>923646</xdr:rowOff>
    </xdr:to>
    <xdr:pic>
      <xdr:nvPicPr>
        <xdr:cNvPr id="23" name="Picture 22">
          <a:extLst>
            <a:ext uri="{FF2B5EF4-FFF2-40B4-BE49-F238E27FC236}">
              <a16:creationId xmlns:a16="http://schemas.microsoft.com/office/drawing/2014/main" id="{82CAB123-F1A6-544F-ABA3-0BE976A5AE7A}"/>
            </a:ext>
          </a:extLst>
        </xdr:cNvPr>
        <xdr:cNvPicPr>
          <a:picLocks noChangeAspect="1"/>
        </xdr:cNvPicPr>
      </xdr:nvPicPr>
      <xdr:blipFill>
        <a:blip xmlns:r="http://schemas.openxmlformats.org/officeDocument/2006/relationships" r:embed="rId204">
          <a:extLst>
            <a:ext uri="{28A0092B-C50C-407E-A947-70E740481C1C}">
              <a14:useLocalDpi xmlns:a14="http://schemas.microsoft.com/office/drawing/2010/main" val="0"/>
            </a:ext>
          </a:extLst>
        </a:blip>
        <a:srcRect/>
        <a:stretch/>
      </xdr:blipFill>
      <xdr:spPr>
        <a:xfrm>
          <a:off x="9846475" y="15923391"/>
          <a:ext cx="1826710" cy="913355"/>
        </a:xfrm>
        <a:prstGeom prst="rect">
          <a:avLst/>
        </a:prstGeom>
      </xdr:spPr>
    </xdr:pic>
    <xdr:clientData/>
  </xdr:twoCellAnchor>
  <xdr:twoCellAnchor>
    <xdr:from>
      <xdr:col>2</xdr:col>
      <xdr:colOff>12402</xdr:colOff>
      <xdr:row>47</xdr:row>
      <xdr:rowOff>12979</xdr:rowOff>
    </xdr:from>
    <xdr:to>
      <xdr:col>2</xdr:col>
      <xdr:colOff>926802</xdr:colOff>
      <xdr:row>47</xdr:row>
      <xdr:rowOff>927379</xdr:rowOff>
    </xdr:to>
    <xdr:pic>
      <xdr:nvPicPr>
        <xdr:cNvPr id="24" name="Picture 23">
          <a:extLst>
            <a:ext uri="{FF2B5EF4-FFF2-40B4-BE49-F238E27FC236}">
              <a16:creationId xmlns:a16="http://schemas.microsoft.com/office/drawing/2014/main" id="{C630C33E-7DE1-CE45-B502-7E1961E42D3D}"/>
            </a:ext>
          </a:extLst>
        </xdr:cNvPr>
        <xdr:cNvPicPr>
          <a:picLocks noChangeAspect="1"/>
        </xdr:cNvPicPr>
      </xdr:nvPicPr>
      <xdr:blipFill>
        <a:blip xmlns:r="http://schemas.openxmlformats.org/officeDocument/2006/relationships" r:embed="rId205">
          <a:extLst>
            <a:ext uri="{28A0092B-C50C-407E-A947-70E740481C1C}">
              <a14:useLocalDpi xmlns:a14="http://schemas.microsoft.com/office/drawing/2010/main" val="0"/>
            </a:ext>
          </a:extLst>
        </a:blip>
        <a:srcRect/>
        <a:stretch/>
      </xdr:blipFill>
      <xdr:spPr>
        <a:xfrm>
          <a:off x="5930602" y="16865879"/>
          <a:ext cx="914400" cy="914400"/>
        </a:xfrm>
        <a:prstGeom prst="rect">
          <a:avLst/>
        </a:prstGeom>
      </xdr:spPr>
    </xdr:pic>
    <xdr:clientData/>
  </xdr:twoCellAnchor>
  <xdr:twoCellAnchor>
    <xdr:from>
      <xdr:col>4</xdr:col>
      <xdr:colOff>29375</xdr:colOff>
      <xdr:row>47</xdr:row>
      <xdr:rowOff>10291</xdr:rowOff>
    </xdr:from>
    <xdr:to>
      <xdr:col>5</xdr:col>
      <xdr:colOff>1885</xdr:colOff>
      <xdr:row>47</xdr:row>
      <xdr:rowOff>923646</xdr:rowOff>
    </xdr:to>
    <xdr:pic>
      <xdr:nvPicPr>
        <xdr:cNvPr id="25" name="Picture 24">
          <a:extLst>
            <a:ext uri="{FF2B5EF4-FFF2-40B4-BE49-F238E27FC236}">
              <a16:creationId xmlns:a16="http://schemas.microsoft.com/office/drawing/2014/main" id="{DBFDF004-304A-8842-BAA5-474086B270CD}"/>
            </a:ext>
          </a:extLst>
        </xdr:cNvPr>
        <xdr:cNvPicPr>
          <a:picLocks noChangeAspect="1"/>
        </xdr:cNvPicPr>
      </xdr:nvPicPr>
      <xdr:blipFill>
        <a:blip xmlns:r="http://schemas.openxmlformats.org/officeDocument/2006/relationships" r:embed="rId206">
          <a:extLst>
            <a:ext uri="{28A0092B-C50C-407E-A947-70E740481C1C}">
              <a14:useLocalDpi xmlns:a14="http://schemas.microsoft.com/office/drawing/2010/main" val="0"/>
            </a:ext>
          </a:extLst>
        </a:blip>
        <a:srcRect/>
        <a:stretch/>
      </xdr:blipFill>
      <xdr:spPr>
        <a:xfrm>
          <a:off x="9846475" y="16863191"/>
          <a:ext cx="1826710" cy="913355"/>
        </a:xfrm>
        <a:prstGeom prst="rect">
          <a:avLst/>
        </a:prstGeom>
      </xdr:spPr>
    </xdr:pic>
    <xdr:clientData/>
  </xdr:twoCellAnchor>
  <xdr:twoCellAnchor>
    <xdr:from>
      <xdr:col>2</xdr:col>
      <xdr:colOff>12402</xdr:colOff>
      <xdr:row>21</xdr:row>
      <xdr:rowOff>12979</xdr:rowOff>
    </xdr:from>
    <xdr:to>
      <xdr:col>2</xdr:col>
      <xdr:colOff>926802</xdr:colOff>
      <xdr:row>21</xdr:row>
      <xdr:rowOff>927379</xdr:rowOff>
    </xdr:to>
    <xdr:pic>
      <xdr:nvPicPr>
        <xdr:cNvPr id="26" name="Picture 25">
          <a:extLst>
            <a:ext uri="{FF2B5EF4-FFF2-40B4-BE49-F238E27FC236}">
              <a16:creationId xmlns:a16="http://schemas.microsoft.com/office/drawing/2014/main" id="{D7184B4A-AC3D-F343-B434-E477F017A651}"/>
            </a:ext>
          </a:extLst>
        </xdr:cNvPr>
        <xdr:cNvPicPr>
          <a:picLocks noChangeAspect="1"/>
        </xdr:cNvPicPr>
      </xdr:nvPicPr>
      <xdr:blipFill>
        <a:blip xmlns:r="http://schemas.openxmlformats.org/officeDocument/2006/relationships" r:embed="rId207">
          <a:extLst>
            <a:ext uri="{28A0092B-C50C-407E-A947-70E740481C1C}">
              <a14:useLocalDpi xmlns:a14="http://schemas.microsoft.com/office/drawing/2010/main" val="0"/>
            </a:ext>
          </a:extLst>
        </a:blip>
        <a:srcRect/>
        <a:stretch/>
      </xdr:blipFill>
      <xdr:spPr>
        <a:xfrm>
          <a:off x="5930602" y="22504679"/>
          <a:ext cx="914400" cy="914400"/>
        </a:xfrm>
        <a:prstGeom prst="rect">
          <a:avLst/>
        </a:prstGeom>
      </xdr:spPr>
    </xdr:pic>
    <xdr:clientData/>
  </xdr:twoCellAnchor>
  <xdr:twoCellAnchor>
    <xdr:from>
      <xdr:col>4</xdr:col>
      <xdr:colOff>29375</xdr:colOff>
      <xdr:row>21</xdr:row>
      <xdr:rowOff>10291</xdr:rowOff>
    </xdr:from>
    <xdr:to>
      <xdr:col>5</xdr:col>
      <xdr:colOff>1885</xdr:colOff>
      <xdr:row>21</xdr:row>
      <xdr:rowOff>923646</xdr:rowOff>
    </xdr:to>
    <xdr:pic>
      <xdr:nvPicPr>
        <xdr:cNvPr id="27" name="Picture 26">
          <a:extLst>
            <a:ext uri="{FF2B5EF4-FFF2-40B4-BE49-F238E27FC236}">
              <a16:creationId xmlns:a16="http://schemas.microsoft.com/office/drawing/2014/main" id="{289CF045-3C8E-6248-AA27-8E7F9F82411F}"/>
            </a:ext>
          </a:extLst>
        </xdr:cNvPr>
        <xdr:cNvPicPr>
          <a:picLocks noChangeAspect="1"/>
        </xdr:cNvPicPr>
      </xdr:nvPicPr>
      <xdr:blipFill>
        <a:blip xmlns:r="http://schemas.openxmlformats.org/officeDocument/2006/relationships" r:embed="rId208">
          <a:extLst>
            <a:ext uri="{28A0092B-C50C-407E-A947-70E740481C1C}">
              <a14:useLocalDpi xmlns:a14="http://schemas.microsoft.com/office/drawing/2010/main" val="0"/>
            </a:ext>
          </a:extLst>
        </a:blip>
        <a:srcRect/>
        <a:stretch/>
      </xdr:blipFill>
      <xdr:spPr>
        <a:xfrm>
          <a:off x="9846475" y="22501991"/>
          <a:ext cx="1826710" cy="913355"/>
        </a:xfrm>
        <a:prstGeom prst="rect">
          <a:avLst/>
        </a:prstGeom>
      </xdr:spPr>
    </xdr:pic>
    <xdr:clientData/>
  </xdr:twoCellAnchor>
  <xdr:twoCellAnchor>
    <xdr:from>
      <xdr:col>2</xdr:col>
      <xdr:colOff>12402</xdr:colOff>
      <xdr:row>22</xdr:row>
      <xdr:rowOff>12979</xdr:rowOff>
    </xdr:from>
    <xdr:to>
      <xdr:col>2</xdr:col>
      <xdr:colOff>926802</xdr:colOff>
      <xdr:row>22</xdr:row>
      <xdr:rowOff>927379</xdr:rowOff>
    </xdr:to>
    <xdr:pic>
      <xdr:nvPicPr>
        <xdr:cNvPr id="28" name="Picture 27">
          <a:extLst>
            <a:ext uri="{FF2B5EF4-FFF2-40B4-BE49-F238E27FC236}">
              <a16:creationId xmlns:a16="http://schemas.microsoft.com/office/drawing/2014/main" id="{9DE6A690-E935-C14C-97A5-995B80D0E5D4}"/>
            </a:ext>
          </a:extLst>
        </xdr:cNvPr>
        <xdr:cNvPicPr>
          <a:picLocks noChangeAspect="1"/>
        </xdr:cNvPicPr>
      </xdr:nvPicPr>
      <xdr:blipFill>
        <a:blip xmlns:r="http://schemas.openxmlformats.org/officeDocument/2006/relationships" r:embed="rId209">
          <a:extLst>
            <a:ext uri="{28A0092B-C50C-407E-A947-70E740481C1C}">
              <a14:useLocalDpi xmlns:a14="http://schemas.microsoft.com/office/drawing/2010/main" val="0"/>
            </a:ext>
          </a:extLst>
        </a:blip>
        <a:srcRect/>
        <a:stretch/>
      </xdr:blipFill>
      <xdr:spPr>
        <a:xfrm>
          <a:off x="5930602" y="23444479"/>
          <a:ext cx="914400" cy="914400"/>
        </a:xfrm>
        <a:prstGeom prst="rect">
          <a:avLst/>
        </a:prstGeom>
      </xdr:spPr>
    </xdr:pic>
    <xdr:clientData/>
  </xdr:twoCellAnchor>
  <xdr:twoCellAnchor>
    <xdr:from>
      <xdr:col>4</xdr:col>
      <xdr:colOff>29375</xdr:colOff>
      <xdr:row>22</xdr:row>
      <xdr:rowOff>10291</xdr:rowOff>
    </xdr:from>
    <xdr:to>
      <xdr:col>5</xdr:col>
      <xdr:colOff>1885</xdr:colOff>
      <xdr:row>22</xdr:row>
      <xdr:rowOff>923646</xdr:rowOff>
    </xdr:to>
    <xdr:pic>
      <xdr:nvPicPr>
        <xdr:cNvPr id="29" name="Picture 28">
          <a:extLst>
            <a:ext uri="{FF2B5EF4-FFF2-40B4-BE49-F238E27FC236}">
              <a16:creationId xmlns:a16="http://schemas.microsoft.com/office/drawing/2014/main" id="{B35AA9BF-2117-6F4E-B3A5-E06F655E43B3}"/>
            </a:ext>
          </a:extLst>
        </xdr:cNvPr>
        <xdr:cNvPicPr>
          <a:picLocks noChangeAspect="1"/>
        </xdr:cNvPicPr>
      </xdr:nvPicPr>
      <xdr:blipFill>
        <a:blip xmlns:r="http://schemas.openxmlformats.org/officeDocument/2006/relationships" r:embed="rId210">
          <a:extLst>
            <a:ext uri="{28A0092B-C50C-407E-A947-70E740481C1C}">
              <a14:useLocalDpi xmlns:a14="http://schemas.microsoft.com/office/drawing/2010/main" val="0"/>
            </a:ext>
          </a:extLst>
        </a:blip>
        <a:srcRect/>
        <a:stretch/>
      </xdr:blipFill>
      <xdr:spPr>
        <a:xfrm>
          <a:off x="9846475" y="23441791"/>
          <a:ext cx="1826710" cy="913355"/>
        </a:xfrm>
        <a:prstGeom prst="rect">
          <a:avLst/>
        </a:prstGeom>
      </xdr:spPr>
    </xdr:pic>
    <xdr:clientData/>
  </xdr:twoCellAnchor>
  <xdr:twoCellAnchor>
    <xdr:from>
      <xdr:col>2</xdr:col>
      <xdr:colOff>12402</xdr:colOff>
      <xdr:row>23</xdr:row>
      <xdr:rowOff>12979</xdr:rowOff>
    </xdr:from>
    <xdr:to>
      <xdr:col>2</xdr:col>
      <xdr:colOff>926802</xdr:colOff>
      <xdr:row>23</xdr:row>
      <xdr:rowOff>927379</xdr:rowOff>
    </xdr:to>
    <xdr:pic>
      <xdr:nvPicPr>
        <xdr:cNvPr id="30" name="Picture 29">
          <a:extLst>
            <a:ext uri="{FF2B5EF4-FFF2-40B4-BE49-F238E27FC236}">
              <a16:creationId xmlns:a16="http://schemas.microsoft.com/office/drawing/2014/main" id="{DC3DDCD7-8EA3-5340-8F5B-117B5CBB38D3}"/>
            </a:ext>
          </a:extLst>
        </xdr:cNvPr>
        <xdr:cNvPicPr>
          <a:picLocks noChangeAspect="1"/>
        </xdr:cNvPicPr>
      </xdr:nvPicPr>
      <xdr:blipFill>
        <a:blip xmlns:r="http://schemas.openxmlformats.org/officeDocument/2006/relationships" r:embed="rId211">
          <a:extLst>
            <a:ext uri="{28A0092B-C50C-407E-A947-70E740481C1C}">
              <a14:useLocalDpi xmlns:a14="http://schemas.microsoft.com/office/drawing/2010/main" val="0"/>
            </a:ext>
          </a:extLst>
        </a:blip>
        <a:srcRect/>
        <a:stretch/>
      </xdr:blipFill>
      <xdr:spPr>
        <a:xfrm>
          <a:off x="5930602" y="24384279"/>
          <a:ext cx="914400" cy="914400"/>
        </a:xfrm>
        <a:prstGeom prst="rect">
          <a:avLst/>
        </a:prstGeom>
      </xdr:spPr>
    </xdr:pic>
    <xdr:clientData/>
  </xdr:twoCellAnchor>
  <xdr:twoCellAnchor>
    <xdr:from>
      <xdr:col>4</xdr:col>
      <xdr:colOff>29375</xdr:colOff>
      <xdr:row>23</xdr:row>
      <xdr:rowOff>10291</xdr:rowOff>
    </xdr:from>
    <xdr:to>
      <xdr:col>5</xdr:col>
      <xdr:colOff>1885</xdr:colOff>
      <xdr:row>23</xdr:row>
      <xdr:rowOff>923646</xdr:rowOff>
    </xdr:to>
    <xdr:pic>
      <xdr:nvPicPr>
        <xdr:cNvPr id="31" name="Picture 30">
          <a:extLst>
            <a:ext uri="{FF2B5EF4-FFF2-40B4-BE49-F238E27FC236}">
              <a16:creationId xmlns:a16="http://schemas.microsoft.com/office/drawing/2014/main" id="{97967EF5-5591-BC4A-8C95-3EB61AAA6AAB}"/>
            </a:ext>
          </a:extLst>
        </xdr:cNvPr>
        <xdr:cNvPicPr>
          <a:picLocks noChangeAspect="1"/>
        </xdr:cNvPicPr>
      </xdr:nvPicPr>
      <xdr:blipFill>
        <a:blip xmlns:r="http://schemas.openxmlformats.org/officeDocument/2006/relationships" r:embed="rId212">
          <a:extLst>
            <a:ext uri="{28A0092B-C50C-407E-A947-70E740481C1C}">
              <a14:useLocalDpi xmlns:a14="http://schemas.microsoft.com/office/drawing/2010/main" val="0"/>
            </a:ext>
          </a:extLst>
        </a:blip>
        <a:srcRect/>
        <a:stretch/>
      </xdr:blipFill>
      <xdr:spPr>
        <a:xfrm>
          <a:off x="9846475" y="24381591"/>
          <a:ext cx="1826710" cy="913355"/>
        </a:xfrm>
        <a:prstGeom prst="rect">
          <a:avLst/>
        </a:prstGeom>
      </xdr:spPr>
    </xdr:pic>
    <xdr:clientData/>
  </xdr:twoCellAnchor>
  <xdr:twoCellAnchor>
    <xdr:from>
      <xdr:col>2</xdr:col>
      <xdr:colOff>12402</xdr:colOff>
      <xdr:row>24</xdr:row>
      <xdr:rowOff>12979</xdr:rowOff>
    </xdr:from>
    <xdr:to>
      <xdr:col>2</xdr:col>
      <xdr:colOff>926802</xdr:colOff>
      <xdr:row>24</xdr:row>
      <xdr:rowOff>927379</xdr:rowOff>
    </xdr:to>
    <xdr:pic>
      <xdr:nvPicPr>
        <xdr:cNvPr id="32" name="Picture 31">
          <a:extLst>
            <a:ext uri="{FF2B5EF4-FFF2-40B4-BE49-F238E27FC236}">
              <a16:creationId xmlns:a16="http://schemas.microsoft.com/office/drawing/2014/main" id="{5A4333EB-B0F0-6944-B791-FB052047EBE0}"/>
            </a:ext>
          </a:extLst>
        </xdr:cNvPr>
        <xdr:cNvPicPr>
          <a:picLocks noChangeAspect="1"/>
        </xdr:cNvPicPr>
      </xdr:nvPicPr>
      <xdr:blipFill>
        <a:blip xmlns:r="http://schemas.openxmlformats.org/officeDocument/2006/relationships" r:embed="rId213">
          <a:extLst>
            <a:ext uri="{28A0092B-C50C-407E-A947-70E740481C1C}">
              <a14:useLocalDpi xmlns:a14="http://schemas.microsoft.com/office/drawing/2010/main" val="0"/>
            </a:ext>
          </a:extLst>
        </a:blip>
        <a:srcRect/>
        <a:stretch/>
      </xdr:blipFill>
      <xdr:spPr>
        <a:xfrm>
          <a:off x="5930602" y="25324079"/>
          <a:ext cx="914400" cy="914400"/>
        </a:xfrm>
        <a:prstGeom prst="rect">
          <a:avLst/>
        </a:prstGeom>
      </xdr:spPr>
    </xdr:pic>
    <xdr:clientData/>
  </xdr:twoCellAnchor>
  <xdr:twoCellAnchor>
    <xdr:from>
      <xdr:col>4</xdr:col>
      <xdr:colOff>29375</xdr:colOff>
      <xdr:row>24</xdr:row>
      <xdr:rowOff>10291</xdr:rowOff>
    </xdr:from>
    <xdr:to>
      <xdr:col>5</xdr:col>
      <xdr:colOff>1885</xdr:colOff>
      <xdr:row>24</xdr:row>
      <xdr:rowOff>923646</xdr:rowOff>
    </xdr:to>
    <xdr:pic>
      <xdr:nvPicPr>
        <xdr:cNvPr id="33" name="Picture 32">
          <a:extLst>
            <a:ext uri="{FF2B5EF4-FFF2-40B4-BE49-F238E27FC236}">
              <a16:creationId xmlns:a16="http://schemas.microsoft.com/office/drawing/2014/main" id="{1450209D-F7B6-544F-B059-CF6F5BB7C419}"/>
            </a:ext>
          </a:extLst>
        </xdr:cNvPr>
        <xdr:cNvPicPr>
          <a:picLocks noChangeAspect="1"/>
        </xdr:cNvPicPr>
      </xdr:nvPicPr>
      <xdr:blipFill>
        <a:blip xmlns:r="http://schemas.openxmlformats.org/officeDocument/2006/relationships" r:embed="rId214">
          <a:extLst>
            <a:ext uri="{28A0092B-C50C-407E-A947-70E740481C1C}">
              <a14:useLocalDpi xmlns:a14="http://schemas.microsoft.com/office/drawing/2010/main" val="0"/>
            </a:ext>
          </a:extLst>
        </a:blip>
        <a:srcRect/>
        <a:stretch/>
      </xdr:blipFill>
      <xdr:spPr>
        <a:xfrm>
          <a:off x="9846475" y="25321391"/>
          <a:ext cx="1826710" cy="913355"/>
        </a:xfrm>
        <a:prstGeom prst="rect">
          <a:avLst/>
        </a:prstGeom>
      </xdr:spPr>
    </xdr:pic>
    <xdr:clientData/>
  </xdr:twoCellAnchor>
  <xdr:twoCellAnchor>
    <xdr:from>
      <xdr:col>2</xdr:col>
      <xdr:colOff>12402</xdr:colOff>
      <xdr:row>25</xdr:row>
      <xdr:rowOff>12979</xdr:rowOff>
    </xdr:from>
    <xdr:to>
      <xdr:col>2</xdr:col>
      <xdr:colOff>926802</xdr:colOff>
      <xdr:row>25</xdr:row>
      <xdr:rowOff>927379</xdr:rowOff>
    </xdr:to>
    <xdr:pic>
      <xdr:nvPicPr>
        <xdr:cNvPr id="40" name="Picture 39">
          <a:extLst>
            <a:ext uri="{FF2B5EF4-FFF2-40B4-BE49-F238E27FC236}">
              <a16:creationId xmlns:a16="http://schemas.microsoft.com/office/drawing/2014/main" id="{4C9E1490-AA4F-F043-AE8A-A27ED6D3791C}"/>
            </a:ext>
          </a:extLst>
        </xdr:cNvPr>
        <xdr:cNvPicPr>
          <a:picLocks noChangeAspect="1"/>
        </xdr:cNvPicPr>
      </xdr:nvPicPr>
      <xdr:blipFill>
        <a:blip xmlns:r="http://schemas.openxmlformats.org/officeDocument/2006/relationships" r:embed="rId215">
          <a:extLst>
            <a:ext uri="{28A0092B-C50C-407E-A947-70E740481C1C}">
              <a14:useLocalDpi xmlns:a14="http://schemas.microsoft.com/office/drawing/2010/main" val="0"/>
            </a:ext>
          </a:extLst>
        </a:blip>
        <a:srcRect/>
        <a:stretch/>
      </xdr:blipFill>
      <xdr:spPr>
        <a:xfrm>
          <a:off x="5930602" y="26263879"/>
          <a:ext cx="914400" cy="914400"/>
        </a:xfrm>
        <a:prstGeom prst="rect">
          <a:avLst/>
        </a:prstGeom>
      </xdr:spPr>
    </xdr:pic>
    <xdr:clientData/>
  </xdr:twoCellAnchor>
  <xdr:twoCellAnchor>
    <xdr:from>
      <xdr:col>4</xdr:col>
      <xdr:colOff>29375</xdr:colOff>
      <xdr:row>25</xdr:row>
      <xdr:rowOff>10291</xdr:rowOff>
    </xdr:from>
    <xdr:to>
      <xdr:col>5</xdr:col>
      <xdr:colOff>1885</xdr:colOff>
      <xdr:row>25</xdr:row>
      <xdr:rowOff>923646</xdr:rowOff>
    </xdr:to>
    <xdr:pic>
      <xdr:nvPicPr>
        <xdr:cNvPr id="41" name="Picture 40">
          <a:extLst>
            <a:ext uri="{FF2B5EF4-FFF2-40B4-BE49-F238E27FC236}">
              <a16:creationId xmlns:a16="http://schemas.microsoft.com/office/drawing/2014/main" id="{10F58B91-34A0-974E-BB52-8DACCC0D084C}"/>
            </a:ext>
          </a:extLst>
        </xdr:cNvPr>
        <xdr:cNvPicPr>
          <a:picLocks noChangeAspect="1"/>
        </xdr:cNvPicPr>
      </xdr:nvPicPr>
      <xdr:blipFill>
        <a:blip xmlns:r="http://schemas.openxmlformats.org/officeDocument/2006/relationships" r:embed="rId216">
          <a:extLst>
            <a:ext uri="{28A0092B-C50C-407E-A947-70E740481C1C}">
              <a14:useLocalDpi xmlns:a14="http://schemas.microsoft.com/office/drawing/2010/main" val="0"/>
            </a:ext>
          </a:extLst>
        </a:blip>
        <a:srcRect/>
        <a:stretch/>
      </xdr:blipFill>
      <xdr:spPr>
        <a:xfrm>
          <a:off x="9846475" y="26261191"/>
          <a:ext cx="1826710" cy="913355"/>
        </a:xfrm>
        <a:prstGeom prst="rect">
          <a:avLst/>
        </a:prstGeom>
      </xdr:spPr>
    </xdr:pic>
    <xdr:clientData/>
  </xdr:twoCellAnchor>
  <xdr:twoCellAnchor>
    <xdr:from>
      <xdr:col>2</xdr:col>
      <xdr:colOff>12402</xdr:colOff>
      <xdr:row>26</xdr:row>
      <xdr:rowOff>12979</xdr:rowOff>
    </xdr:from>
    <xdr:to>
      <xdr:col>2</xdr:col>
      <xdr:colOff>926802</xdr:colOff>
      <xdr:row>26</xdr:row>
      <xdr:rowOff>927379</xdr:rowOff>
    </xdr:to>
    <xdr:pic>
      <xdr:nvPicPr>
        <xdr:cNvPr id="42" name="Picture 41">
          <a:extLst>
            <a:ext uri="{FF2B5EF4-FFF2-40B4-BE49-F238E27FC236}">
              <a16:creationId xmlns:a16="http://schemas.microsoft.com/office/drawing/2014/main" id="{C774201F-AA5B-3B42-9DB3-82741CCADAD0}"/>
            </a:ext>
          </a:extLst>
        </xdr:cNvPr>
        <xdr:cNvPicPr>
          <a:picLocks noChangeAspect="1"/>
        </xdr:cNvPicPr>
      </xdr:nvPicPr>
      <xdr:blipFill>
        <a:blip xmlns:r="http://schemas.openxmlformats.org/officeDocument/2006/relationships" r:embed="rId217">
          <a:extLst>
            <a:ext uri="{28A0092B-C50C-407E-A947-70E740481C1C}">
              <a14:useLocalDpi xmlns:a14="http://schemas.microsoft.com/office/drawing/2010/main" val="0"/>
            </a:ext>
          </a:extLst>
        </a:blip>
        <a:srcRect/>
        <a:stretch/>
      </xdr:blipFill>
      <xdr:spPr>
        <a:xfrm>
          <a:off x="5930602" y="27203679"/>
          <a:ext cx="914400" cy="914400"/>
        </a:xfrm>
        <a:prstGeom prst="rect">
          <a:avLst/>
        </a:prstGeom>
      </xdr:spPr>
    </xdr:pic>
    <xdr:clientData/>
  </xdr:twoCellAnchor>
  <xdr:twoCellAnchor>
    <xdr:from>
      <xdr:col>4</xdr:col>
      <xdr:colOff>17445</xdr:colOff>
      <xdr:row>71</xdr:row>
      <xdr:rowOff>14067</xdr:rowOff>
    </xdr:from>
    <xdr:to>
      <xdr:col>4</xdr:col>
      <xdr:colOff>1843289</xdr:colOff>
      <xdr:row>71</xdr:row>
      <xdr:rowOff>926989</xdr:rowOff>
    </xdr:to>
    <xdr:pic>
      <xdr:nvPicPr>
        <xdr:cNvPr id="277" name="Picture 276">
          <a:extLst>
            <a:ext uri="{FF2B5EF4-FFF2-40B4-BE49-F238E27FC236}">
              <a16:creationId xmlns:a16="http://schemas.microsoft.com/office/drawing/2014/main" id="{4D662537-4DEE-824A-8061-057A1105DFD7}"/>
            </a:ext>
          </a:extLst>
        </xdr:cNvPr>
        <xdr:cNvPicPr>
          <a:picLocks noChangeAspect="1"/>
        </xdr:cNvPicPr>
      </xdr:nvPicPr>
      <xdr:blipFill>
        <a:blip xmlns:r="http://schemas.openxmlformats.org/officeDocument/2006/relationships" r:embed="rId218">
          <a:extLst>
            <a:ext uri="{28A0092B-C50C-407E-A947-70E740481C1C}">
              <a14:useLocalDpi xmlns:a14="http://schemas.microsoft.com/office/drawing/2010/main" val="0"/>
            </a:ext>
          </a:extLst>
        </a:blip>
        <a:srcRect/>
        <a:stretch/>
      </xdr:blipFill>
      <xdr:spPr>
        <a:xfrm>
          <a:off x="9834545" y="129642967"/>
          <a:ext cx="1825844" cy="912922"/>
        </a:xfrm>
        <a:prstGeom prst="rect">
          <a:avLst/>
        </a:prstGeom>
        <a:ln w="3175">
          <a:noFill/>
        </a:ln>
      </xdr:spPr>
    </xdr:pic>
    <xdr:clientData/>
  </xdr:twoCellAnchor>
  <xdr:twoCellAnchor>
    <xdr:from>
      <xdr:col>4</xdr:col>
      <xdr:colOff>29375</xdr:colOff>
      <xdr:row>26</xdr:row>
      <xdr:rowOff>10291</xdr:rowOff>
    </xdr:from>
    <xdr:to>
      <xdr:col>5</xdr:col>
      <xdr:colOff>1885</xdr:colOff>
      <xdr:row>26</xdr:row>
      <xdr:rowOff>923646</xdr:rowOff>
    </xdr:to>
    <xdr:pic>
      <xdr:nvPicPr>
        <xdr:cNvPr id="43" name="Picture 42">
          <a:extLst>
            <a:ext uri="{FF2B5EF4-FFF2-40B4-BE49-F238E27FC236}">
              <a16:creationId xmlns:a16="http://schemas.microsoft.com/office/drawing/2014/main" id="{B571651B-A601-9E47-9177-DB66EF6A6CC5}"/>
            </a:ext>
          </a:extLst>
        </xdr:cNvPr>
        <xdr:cNvPicPr>
          <a:picLocks noChangeAspect="1"/>
        </xdr:cNvPicPr>
      </xdr:nvPicPr>
      <xdr:blipFill>
        <a:blip xmlns:r="http://schemas.openxmlformats.org/officeDocument/2006/relationships" r:embed="rId219">
          <a:extLst>
            <a:ext uri="{28A0092B-C50C-407E-A947-70E740481C1C}">
              <a14:useLocalDpi xmlns:a14="http://schemas.microsoft.com/office/drawing/2010/main" val="0"/>
            </a:ext>
          </a:extLst>
        </a:blip>
        <a:srcRect/>
        <a:stretch/>
      </xdr:blipFill>
      <xdr:spPr>
        <a:xfrm>
          <a:off x="9846475" y="27200991"/>
          <a:ext cx="1826710" cy="913355"/>
        </a:xfrm>
        <a:prstGeom prst="rect">
          <a:avLst/>
        </a:prstGeom>
      </xdr:spPr>
    </xdr:pic>
    <xdr:clientData/>
  </xdr:twoCellAnchor>
  <xdr:twoCellAnchor>
    <xdr:from>
      <xdr:col>2</xdr:col>
      <xdr:colOff>12402</xdr:colOff>
      <xdr:row>27</xdr:row>
      <xdr:rowOff>12979</xdr:rowOff>
    </xdr:from>
    <xdr:to>
      <xdr:col>2</xdr:col>
      <xdr:colOff>926802</xdr:colOff>
      <xdr:row>27</xdr:row>
      <xdr:rowOff>927379</xdr:rowOff>
    </xdr:to>
    <xdr:pic>
      <xdr:nvPicPr>
        <xdr:cNvPr id="44" name="Picture 43">
          <a:extLst>
            <a:ext uri="{FF2B5EF4-FFF2-40B4-BE49-F238E27FC236}">
              <a16:creationId xmlns:a16="http://schemas.microsoft.com/office/drawing/2014/main" id="{28DFED4D-A0AD-0A45-94E5-458457989D27}"/>
            </a:ext>
          </a:extLst>
        </xdr:cNvPr>
        <xdr:cNvPicPr>
          <a:picLocks noChangeAspect="1"/>
        </xdr:cNvPicPr>
      </xdr:nvPicPr>
      <xdr:blipFill>
        <a:blip xmlns:r="http://schemas.openxmlformats.org/officeDocument/2006/relationships" r:embed="rId220">
          <a:extLst>
            <a:ext uri="{28A0092B-C50C-407E-A947-70E740481C1C}">
              <a14:useLocalDpi xmlns:a14="http://schemas.microsoft.com/office/drawing/2010/main" val="0"/>
            </a:ext>
          </a:extLst>
        </a:blip>
        <a:srcRect/>
        <a:stretch/>
      </xdr:blipFill>
      <xdr:spPr>
        <a:xfrm>
          <a:off x="5930602" y="28143479"/>
          <a:ext cx="914400" cy="914400"/>
        </a:xfrm>
        <a:prstGeom prst="rect">
          <a:avLst/>
        </a:prstGeom>
      </xdr:spPr>
    </xdr:pic>
    <xdr:clientData/>
  </xdr:twoCellAnchor>
  <xdr:twoCellAnchor>
    <xdr:from>
      <xdr:col>4</xdr:col>
      <xdr:colOff>29375</xdr:colOff>
      <xdr:row>27</xdr:row>
      <xdr:rowOff>10291</xdr:rowOff>
    </xdr:from>
    <xdr:to>
      <xdr:col>5</xdr:col>
      <xdr:colOff>1885</xdr:colOff>
      <xdr:row>27</xdr:row>
      <xdr:rowOff>923646</xdr:rowOff>
    </xdr:to>
    <xdr:pic>
      <xdr:nvPicPr>
        <xdr:cNvPr id="45" name="Picture 44">
          <a:extLst>
            <a:ext uri="{FF2B5EF4-FFF2-40B4-BE49-F238E27FC236}">
              <a16:creationId xmlns:a16="http://schemas.microsoft.com/office/drawing/2014/main" id="{2F8F860B-C32E-B745-8DCE-774E794378BA}"/>
            </a:ext>
          </a:extLst>
        </xdr:cNvPr>
        <xdr:cNvPicPr>
          <a:picLocks noChangeAspect="1"/>
        </xdr:cNvPicPr>
      </xdr:nvPicPr>
      <xdr:blipFill>
        <a:blip xmlns:r="http://schemas.openxmlformats.org/officeDocument/2006/relationships" r:embed="rId221">
          <a:extLst>
            <a:ext uri="{28A0092B-C50C-407E-A947-70E740481C1C}">
              <a14:useLocalDpi xmlns:a14="http://schemas.microsoft.com/office/drawing/2010/main" val="0"/>
            </a:ext>
          </a:extLst>
        </a:blip>
        <a:srcRect/>
        <a:stretch/>
      </xdr:blipFill>
      <xdr:spPr>
        <a:xfrm>
          <a:off x="9846475" y="28140791"/>
          <a:ext cx="1826710" cy="913355"/>
        </a:xfrm>
        <a:prstGeom prst="rect">
          <a:avLst/>
        </a:prstGeom>
      </xdr:spPr>
    </xdr:pic>
    <xdr:clientData/>
  </xdr:twoCellAnchor>
  <xdr:twoCellAnchor>
    <xdr:from>
      <xdr:col>2</xdr:col>
      <xdr:colOff>12402</xdr:colOff>
      <xdr:row>29</xdr:row>
      <xdr:rowOff>12979</xdr:rowOff>
    </xdr:from>
    <xdr:to>
      <xdr:col>2</xdr:col>
      <xdr:colOff>926802</xdr:colOff>
      <xdr:row>29</xdr:row>
      <xdr:rowOff>927379</xdr:rowOff>
    </xdr:to>
    <xdr:pic>
      <xdr:nvPicPr>
        <xdr:cNvPr id="46" name="Picture 45">
          <a:extLst>
            <a:ext uri="{FF2B5EF4-FFF2-40B4-BE49-F238E27FC236}">
              <a16:creationId xmlns:a16="http://schemas.microsoft.com/office/drawing/2014/main" id="{F0D2F082-2044-FA47-A886-71D6FBFA203E}"/>
            </a:ext>
          </a:extLst>
        </xdr:cNvPr>
        <xdr:cNvPicPr>
          <a:picLocks noChangeAspect="1"/>
        </xdr:cNvPicPr>
      </xdr:nvPicPr>
      <xdr:blipFill>
        <a:blip xmlns:r="http://schemas.openxmlformats.org/officeDocument/2006/relationships" r:embed="rId222">
          <a:extLst>
            <a:ext uri="{28A0092B-C50C-407E-A947-70E740481C1C}">
              <a14:useLocalDpi xmlns:a14="http://schemas.microsoft.com/office/drawing/2010/main" val="0"/>
            </a:ext>
          </a:extLst>
        </a:blip>
        <a:srcRect/>
        <a:stretch/>
      </xdr:blipFill>
      <xdr:spPr>
        <a:xfrm>
          <a:off x="5930602" y="29083279"/>
          <a:ext cx="914400" cy="914400"/>
        </a:xfrm>
        <a:prstGeom prst="rect">
          <a:avLst/>
        </a:prstGeom>
      </xdr:spPr>
    </xdr:pic>
    <xdr:clientData/>
  </xdr:twoCellAnchor>
  <xdr:twoCellAnchor>
    <xdr:from>
      <xdr:col>4</xdr:col>
      <xdr:colOff>29375</xdr:colOff>
      <xdr:row>29</xdr:row>
      <xdr:rowOff>10291</xdr:rowOff>
    </xdr:from>
    <xdr:to>
      <xdr:col>5</xdr:col>
      <xdr:colOff>1885</xdr:colOff>
      <xdr:row>29</xdr:row>
      <xdr:rowOff>923646</xdr:rowOff>
    </xdr:to>
    <xdr:pic>
      <xdr:nvPicPr>
        <xdr:cNvPr id="47" name="Picture 46">
          <a:extLst>
            <a:ext uri="{FF2B5EF4-FFF2-40B4-BE49-F238E27FC236}">
              <a16:creationId xmlns:a16="http://schemas.microsoft.com/office/drawing/2014/main" id="{32EB2DFA-292C-7843-9302-F81E36390954}"/>
            </a:ext>
          </a:extLst>
        </xdr:cNvPr>
        <xdr:cNvPicPr>
          <a:picLocks noChangeAspect="1"/>
        </xdr:cNvPicPr>
      </xdr:nvPicPr>
      <xdr:blipFill>
        <a:blip xmlns:r="http://schemas.openxmlformats.org/officeDocument/2006/relationships" r:embed="rId223">
          <a:extLst>
            <a:ext uri="{28A0092B-C50C-407E-A947-70E740481C1C}">
              <a14:useLocalDpi xmlns:a14="http://schemas.microsoft.com/office/drawing/2010/main" val="0"/>
            </a:ext>
          </a:extLst>
        </a:blip>
        <a:srcRect/>
        <a:stretch/>
      </xdr:blipFill>
      <xdr:spPr>
        <a:xfrm>
          <a:off x="9846475" y="29080591"/>
          <a:ext cx="1826710" cy="913355"/>
        </a:xfrm>
        <a:prstGeom prst="rect">
          <a:avLst/>
        </a:prstGeom>
      </xdr:spPr>
    </xdr:pic>
    <xdr:clientData/>
  </xdr:twoCellAnchor>
  <xdr:twoCellAnchor>
    <xdr:from>
      <xdr:col>2</xdr:col>
      <xdr:colOff>12402</xdr:colOff>
      <xdr:row>31</xdr:row>
      <xdr:rowOff>12979</xdr:rowOff>
    </xdr:from>
    <xdr:to>
      <xdr:col>2</xdr:col>
      <xdr:colOff>926802</xdr:colOff>
      <xdr:row>31</xdr:row>
      <xdr:rowOff>927379</xdr:rowOff>
    </xdr:to>
    <xdr:pic>
      <xdr:nvPicPr>
        <xdr:cNvPr id="48" name="Picture 47">
          <a:extLst>
            <a:ext uri="{FF2B5EF4-FFF2-40B4-BE49-F238E27FC236}">
              <a16:creationId xmlns:a16="http://schemas.microsoft.com/office/drawing/2014/main" id="{86226BD5-E515-EA49-992E-2D5FAB3404EB}"/>
            </a:ext>
          </a:extLst>
        </xdr:cNvPr>
        <xdr:cNvPicPr>
          <a:picLocks noChangeAspect="1"/>
        </xdr:cNvPicPr>
      </xdr:nvPicPr>
      <xdr:blipFill>
        <a:blip xmlns:r="http://schemas.openxmlformats.org/officeDocument/2006/relationships" r:embed="rId224">
          <a:extLst>
            <a:ext uri="{28A0092B-C50C-407E-A947-70E740481C1C}">
              <a14:useLocalDpi xmlns:a14="http://schemas.microsoft.com/office/drawing/2010/main" val="0"/>
            </a:ext>
          </a:extLst>
        </a:blip>
        <a:srcRect/>
        <a:stretch/>
      </xdr:blipFill>
      <xdr:spPr>
        <a:xfrm>
          <a:off x="5930602" y="30962879"/>
          <a:ext cx="914400" cy="914400"/>
        </a:xfrm>
        <a:prstGeom prst="rect">
          <a:avLst/>
        </a:prstGeom>
      </xdr:spPr>
    </xdr:pic>
    <xdr:clientData/>
  </xdr:twoCellAnchor>
  <xdr:twoCellAnchor>
    <xdr:from>
      <xdr:col>4</xdr:col>
      <xdr:colOff>29375</xdr:colOff>
      <xdr:row>31</xdr:row>
      <xdr:rowOff>10291</xdr:rowOff>
    </xdr:from>
    <xdr:to>
      <xdr:col>5</xdr:col>
      <xdr:colOff>1885</xdr:colOff>
      <xdr:row>31</xdr:row>
      <xdr:rowOff>923646</xdr:rowOff>
    </xdr:to>
    <xdr:pic>
      <xdr:nvPicPr>
        <xdr:cNvPr id="49" name="Picture 48">
          <a:extLst>
            <a:ext uri="{FF2B5EF4-FFF2-40B4-BE49-F238E27FC236}">
              <a16:creationId xmlns:a16="http://schemas.microsoft.com/office/drawing/2014/main" id="{6189EF8E-9CB1-8E4D-9956-7C2E97027335}"/>
            </a:ext>
          </a:extLst>
        </xdr:cNvPr>
        <xdr:cNvPicPr>
          <a:picLocks noChangeAspect="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xdr:blipFill>
      <xdr:spPr>
        <a:xfrm>
          <a:off x="9846475" y="30960191"/>
          <a:ext cx="1826710" cy="913355"/>
        </a:xfrm>
        <a:prstGeom prst="rect">
          <a:avLst/>
        </a:prstGeom>
      </xdr:spPr>
    </xdr:pic>
    <xdr:clientData/>
  </xdr:twoCellAnchor>
  <xdr:twoCellAnchor>
    <xdr:from>
      <xdr:col>2</xdr:col>
      <xdr:colOff>12402</xdr:colOff>
      <xdr:row>30</xdr:row>
      <xdr:rowOff>12979</xdr:rowOff>
    </xdr:from>
    <xdr:to>
      <xdr:col>2</xdr:col>
      <xdr:colOff>926802</xdr:colOff>
      <xdr:row>30</xdr:row>
      <xdr:rowOff>927379</xdr:rowOff>
    </xdr:to>
    <xdr:pic>
      <xdr:nvPicPr>
        <xdr:cNvPr id="50" name="Picture 49">
          <a:extLst>
            <a:ext uri="{FF2B5EF4-FFF2-40B4-BE49-F238E27FC236}">
              <a16:creationId xmlns:a16="http://schemas.microsoft.com/office/drawing/2014/main" id="{0820B617-9310-2947-8B40-DE02EECB9638}"/>
            </a:ext>
          </a:extLst>
        </xdr:cNvPr>
        <xdr:cNvPicPr>
          <a:picLocks noChangeAspect="1"/>
        </xdr:cNvPicPr>
      </xdr:nvPicPr>
      <xdr:blipFill>
        <a:blip xmlns:r="http://schemas.openxmlformats.org/officeDocument/2006/relationships" r:embed="rId226">
          <a:extLst>
            <a:ext uri="{28A0092B-C50C-407E-A947-70E740481C1C}">
              <a14:useLocalDpi xmlns:a14="http://schemas.microsoft.com/office/drawing/2010/main" val="0"/>
            </a:ext>
          </a:extLst>
        </a:blip>
        <a:srcRect/>
        <a:stretch/>
      </xdr:blipFill>
      <xdr:spPr>
        <a:xfrm>
          <a:off x="5930602" y="30023079"/>
          <a:ext cx="914400" cy="914400"/>
        </a:xfrm>
        <a:prstGeom prst="rect">
          <a:avLst/>
        </a:prstGeom>
      </xdr:spPr>
    </xdr:pic>
    <xdr:clientData/>
  </xdr:twoCellAnchor>
  <xdr:twoCellAnchor>
    <xdr:from>
      <xdr:col>4</xdr:col>
      <xdr:colOff>29375</xdr:colOff>
      <xdr:row>30</xdr:row>
      <xdr:rowOff>10291</xdr:rowOff>
    </xdr:from>
    <xdr:to>
      <xdr:col>5</xdr:col>
      <xdr:colOff>1885</xdr:colOff>
      <xdr:row>30</xdr:row>
      <xdr:rowOff>923646</xdr:rowOff>
    </xdr:to>
    <xdr:pic>
      <xdr:nvPicPr>
        <xdr:cNvPr id="51" name="Picture 50">
          <a:extLst>
            <a:ext uri="{FF2B5EF4-FFF2-40B4-BE49-F238E27FC236}">
              <a16:creationId xmlns:a16="http://schemas.microsoft.com/office/drawing/2014/main" id="{6F5AF063-A539-B34F-B655-58433D2392DA}"/>
            </a:ext>
          </a:extLst>
        </xdr:cNvPr>
        <xdr:cNvPicPr>
          <a:picLocks noChangeAspect="1"/>
        </xdr:cNvPicPr>
      </xdr:nvPicPr>
      <xdr:blipFill>
        <a:blip xmlns:r="http://schemas.openxmlformats.org/officeDocument/2006/relationships" r:embed="rId227">
          <a:extLst>
            <a:ext uri="{28A0092B-C50C-407E-A947-70E740481C1C}">
              <a14:useLocalDpi xmlns:a14="http://schemas.microsoft.com/office/drawing/2010/main" val="0"/>
            </a:ext>
          </a:extLst>
        </a:blip>
        <a:srcRect/>
        <a:stretch/>
      </xdr:blipFill>
      <xdr:spPr>
        <a:xfrm>
          <a:off x="9846475" y="30020391"/>
          <a:ext cx="1826710" cy="913355"/>
        </a:xfrm>
        <a:prstGeom prst="rect">
          <a:avLst/>
        </a:prstGeom>
      </xdr:spPr>
    </xdr:pic>
    <xdr:clientData/>
  </xdr:twoCellAnchor>
  <xdr:twoCellAnchor>
    <xdr:from>
      <xdr:col>2</xdr:col>
      <xdr:colOff>12402</xdr:colOff>
      <xdr:row>32</xdr:row>
      <xdr:rowOff>12979</xdr:rowOff>
    </xdr:from>
    <xdr:to>
      <xdr:col>2</xdr:col>
      <xdr:colOff>926802</xdr:colOff>
      <xdr:row>32</xdr:row>
      <xdr:rowOff>927379</xdr:rowOff>
    </xdr:to>
    <xdr:pic>
      <xdr:nvPicPr>
        <xdr:cNvPr id="52" name="Picture 51">
          <a:extLst>
            <a:ext uri="{FF2B5EF4-FFF2-40B4-BE49-F238E27FC236}">
              <a16:creationId xmlns:a16="http://schemas.microsoft.com/office/drawing/2014/main" id="{AC958AC0-658D-C64A-8D63-8071A2E20E20}"/>
            </a:ext>
          </a:extLst>
        </xdr:cNvPr>
        <xdr:cNvPicPr>
          <a:picLocks noChangeAspect="1"/>
        </xdr:cNvPicPr>
      </xdr:nvPicPr>
      <xdr:blipFill>
        <a:blip xmlns:r="http://schemas.openxmlformats.org/officeDocument/2006/relationships" r:embed="rId228">
          <a:extLst>
            <a:ext uri="{28A0092B-C50C-407E-A947-70E740481C1C}">
              <a14:useLocalDpi xmlns:a14="http://schemas.microsoft.com/office/drawing/2010/main" val="0"/>
            </a:ext>
          </a:extLst>
        </a:blip>
        <a:srcRect/>
        <a:stretch/>
      </xdr:blipFill>
      <xdr:spPr>
        <a:xfrm>
          <a:off x="5930602" y="31902679"/>
          <a:ext cx="914400" cy="914400"/>
        </a:xfrm>
        <a:prstGeom prst="rect">
          <a:avLst/>
        </a:prstGeom>
      </xdr:spPr>
    </xdr:pic>
    <xdr:clientData/>
  </xdr:twoCellAnchor>
  <xdr:twoCellAnchor>
    <xdr:from>
      <xdr:col>4</xdr:col>
      <xdr:colOff>29375</xdr:colOff>
      <xdr:row>32</xdr:row>
      <xdr:rowOff>10291</xdr:rowOff>
    </xdr:from>
    <xdr:to>
      <xdr:col>5</xdr:col>
      <xdr:colOff>1885</xdr:colOff>
      <xdr:row>32</xdr:row>
      <xdr:rowOff>923646</xdr:rowOff>
    </xdr:to>
    <xdr:pic>
      <xdr:nvPicPr>
        <xdr:cNvPr id="53" name="Picture 52">
          <a:extLst>
            <a:ext uri="{FF2B5EF4-FFF2-40B4-BE49-F238E27FC236}">
              <a16:creationId xmlns:a16="http://schemas.microsoft.com/office/drawing/2014/main" id="{4B26748F-C88F-A44C-BCEF-CB2F3BADC997}"/>
            </a:ext>
          </a:extLst>
        </xdr:cNvPr>
        <xdr:cNvPicPr>
          <a:picLocks noChangeAspect="1"/>
        </xdr:cNvPicPr>
      </xdr:nvPicPr>
      <xdr:blipFill>
        <a:blip xmlns:r="http://schemas.openxmlformats.org/officeDocument/2006/relationships" r:embed="rId229">
          <a:extLst>
            <a:ext uri="{28A0092B-C50C-407E-A947-70E740481C1C}">
              <a14:useLocalDpi xmlns:a14="http://schemas.microsoft.com/office/drawing/2010/main" val="0"/>
            </a:ext>
          </a:extLst>
        </a:blip>
        <a:srcRect/>
        <a:stretch/>
      </xdr:blipFill>
      <xdr:spPr>
        <a:xfrm>
          <a:off x="9846475" y="31899991"/>
          <a:ext cx="1826710" cy="913355"/>
        </a:xfrm>
        <a:prstGeom prst="rect">
          <a:avLst/>
        </a:prstGeom>
      </xdr:spPr>
    </xdr:pic>
    <xdr:clientData/>
  </xdr:twoCellAnchor>
  <xdr:twoCellAnchor>
    <xdr:from>
      <xdr:col>2</xdr:col>
      <xdr:colOff>12402</xdr:colOff>
      <xdr:row>33</xdr:row>
      <xdr:rowOff>12979</xdr:rowOff>
    </xdr:from>
    <xdr:to>
      <xdr:col>2</xdr:col>
      <xdr:colOff>926802</xdr:colOff>
      <xdr:row>33</xdr:row>
      <xdr:rowOff>927379</xdr:rowOff>
    </xdr:to>
    <xdr:pic>
      <xdr:nvPicPr>
        <xdr:cNvPr id="54" name="Picture 53">
          <a:extLst>
            <a:ext uri="{FF2B5EF4-FFF2-40B4-BE49-F238E27FC236}">
              <a16:creationId xmlns:a16="http://schemas.microsoft.com/office/drawing/2014/main" id="{AB85AA2B-5749-7148-ACDA-98F04F73C687}"/>
            </a:ext>
          </a:extLst>
        </xdr:cNvPr>
        <xdr:cNvPicPr>
          <a:picLocks noChangeAspect="1"/>
        </xdr:cNvPicPr>
      </xdr:nvPicPr>
      <xdr:blipFill>
        <a:blip xmlns:r="http://schemas.openxmlformats.org/officeDocument/2006/relationships" r:embed="rId230">
          <a:extLst>
            <a:ext uri="{28A0092B-C50C-407E-A947-70E740481C1C}">
              <a14:useLocalDpi xmlns:a14="http://schemas.microsoft.com/office/drawing/2010/main" val="0"/>
            </a:ext>
          </a:extLst>
        </a:blip>
        <a:srcRect/>
        <a:stretch/>
      </xdr:blipFill>
      <xdr:spPr>
        <a:xfrm>
          <a:off x="5930602" y="33782279"/>
          <a:ext cx="914400" cy="914400"/>
        </a:xfrm>
        <a:prstGeom prst="rect">
          <a:avLst/>
        </a:prstGeom>
      </xdr:spPr>
    </xdr:pic>
    <xdr:clientData/>
  </xdr:twoCellAnchor>
  <xdr:twoCellAnchor>
    <xdr:from>
      <xdr:col>4</xdr:col>
      <xdr:colOff>29375</xdr:colOff>
      <xdr:row>33</xdr:row>
      <xdr:rowOff>10291</xdr:rowOff>
    </xdr:from>
    <xdr:to>
      <xdr:col>5</xdr:col>
      <xdr:colOff>1885</xdr:colOff>
      <xdr:row>33</xdr:row>
      <xdr:rowOff>923646</xdr:rowOff>
    </xdr:to>
    <xdr:pic>
      <xdr:nvPicPr>
        <xdr:cNvPr id="55" name="Picture 54">
          <a:extLst>
            <a:ext uri="{FF2B5EF4-FFF2-40B4-BE49-F238E27FC236}">
              <a16:creationId xmlns:a16="http://schemas.microsoft.com/office/drawing/2014/main" id="{83249ACE-61C1-A940-8B4E-D5E0A19CEC9B}"/>
            </a:ext>
          </a:extLst>
        </xdr:cNvPr>
        <xdr:cNvPicPr>
          <a:picLocks noChangeAspect="1"/>
        </xdr:cNvPicPr>
      </xdr:nvPicPr>
      <xdr:blipFill>
        <a:blip xmlns:r="http://schemas.openxmlformats.org/officeDocument/2006/relationships" r:embed="rId231">
          <a:extLst>
            <a:ext uri="{28A0092B-C50C-407E-A947-70E740481C1C}">
              <a14:useLocalDpi xmlns:a14="http://schemas.microsoft.com/office/drawing/2010/main" val="0"/>
            </a:ext>
          </a:extLst>
        </a:blip>
        <a:srcRect/>
        <a:stretch/>
      </xdr:blipFill>
      <xdr:spPr>
        <a:xfrm>
          <a:off x="9846475" y="33779591"/>
          <a:ext cx="1826710" cy="913355"/>
        </a:xfrm>
        <a:prstGeom prst="rect">
          <a:avLst/>
        </a:prstGeom>
      </xdr:spPr>
    </xdr:pic>
    <xdr:clientData/>
  </xdr:twoCellAnchor>
  <xdr:twoCellAnchor>
    <xdr:from>
      <xdr:col>2</xdr:col>
      <xdr:colOff>12402</xdr:colOff>
      <xdr:row>35</xdr:row>
      <xdr:rowOff>12979</xdr:rowOff>
    </xdr:from>
    <xdr:to>
      <xdr:col>2</xdr:col>
      <xdr:colOff>926802</xdr:colOff>
      <xdr:row>35</xdr:row>
      <xdr:rowOff>927379</xdr:rowOff>
    </xdr:to>
    <xdr:pic>
      <xdr:nvPicPr>
        <xdr:cNvPr id="56" name="Picture 55">
          <a:extLst>
            <a:ext uri="{FF2B5EF4-FFF2-40B4-BE49-F238E27FC236}">
              <a16:creationId xmlns:a16="http://schemas.microsoft.com/office/drawing/2014/main" id="{DCE2EB60-4BF3-8F4A-A279-05599DFC8CC5}"/>
            </a:ext>
          </a:extLst>
        </xdr:cNvPr>
        <xdr:cNvPicPr>
          <a:picLocks noChangeAspect="1"/>
        </xdr:cNvPicPr>
      </xdr:nvPicPr>
      <xdr:blipFill>
        <a:blip xmlns:r="http://schemas.openxmlformats.org/officeDocument/2006/relationships" r:embed="rId232">
          <a:extLst>
            <a:ext uri="{28A0092B-C50C-407E-A947-70E740481C1C}">
              <a14:useLocalDpi xmlns:a14="http://schemas.microsoft.com/office/drawing/2010/main" val="0"/>
            </a:ext>
          </a:extLst>
        </a:blip>
        <a:srcRect/>
        <a:stretch/>
      </xdr:blipFill>
      <xdr:spPr>
        <a:xfrm>
          <a:off x="5930602" y="35661879"/>
          <a:ext cx="914400" cy="914400"/>
        </a:xfrm>
        <a:prstGeom prst="rect">
          <a:avLst/>
        </a:prstGeom>
      </xdr:spPr>
    </xdr:pic>
    <xdr:clientData/>
  </xdr:twoCellAnchor>
  <xdr:twoCellAnchor>
    <xdr:from>
      <xdr:col>4</xdr:col>
      <xdr:colOff>29375</xdr:colOff>
      <xdr:row>35</xdr:row>
      <xdr:rowOff>10291</xdr:rowOff>
    </xdr:from>
    <xdr:to>
      <xdr:col>5</xdr:col>
      <xdr:colOff>1885</xdr:colOff>
      <xdr:row>35</xdr:row>
      <xdr:rowOff>923646</xdr:rowOff>
    </xdr:to>
    <xdr:pic>
      <xdr:nvPicPr>
        <xdr:cNvPr id="57" name="Picture 56">
          <a:extLst>
            <a:ext uri="{FF2B5EF4-FFF2-40B4-BE49-F238E27FC236}">
              <a16:creationId xmlns:a16="http://schemas.microsoft.com/office/drawing/2014/main" id="{8EAB1093-15EB-3A41-BB35-1D25897A2AF3}"/>
            </a:ext>
          </a:extLst>
        </xdr:cNvPr>
        <xdr:cNvPicPr>
          <a:picLocks noChangeAspect="1"/>
        </xdr:cNvPicPr>
      </xdr:nvPicPr>
      <xdr:blipFill>
        <a:blip xmlns:r="http://schemas.openxmlformats.org/officeDocument/2006/relationships" r:embed="rId233">
          <a:extLst>
            <a:ext uri="{28A0092B-C50C-407E-A947-70E740481C1C}">
              <a14:useLocalDpi xmlns:a14="http://schemas.microsoft.com/office/drawing/2010/main" val="0"/>
            </a:ext>
          </a:extLst>
        </a:blip>
        <a:srcRect/>
        <a:stretch/>
      </xdr:blipFill>
      <xdr:spPr>
        <a:xfrm>
          <a:off x="9846475" y="35659191"/>
          <a:ext cx="1826710" cy="913355"/>
        </a:xfrm>
        <a:prstGeom prst="rect">
          <a:avLst/>
        </a:prstGeom>
      </xdr:spPr>
    </xdr:pic>
    <xdr:clientData/>
  </xdr:twoCellAnchor>
  <xdr:twoCellAnchor>
    <xdr:from>
      <xdr:col>4</xdr:col>
      <xdr:colOff>29375</xdr:colOff>
      <xdr:row>34</xdr:row>
      <xdr:rowOff>10291</xdr:rowOff>
    </xdr:from>
    <xdr:to>
      <xdr:col>5</xdr:col>
      <xdr:colOff>1885</xdr:colOff>
      <xdr:row>34</xdr:row>
      <xdr:rowOff>923646</xdr:rowOff>
    </xdr:to>
    <xdr:pic>
      <xdr:nvPicPr>
        <xdr:cNvPr id="334" name="Picture 333">
          <a:extLst>
            <a:ext uri="{FF2B5EF4-FFF2-40B4-BE49-F238E27FC236}">
              <a16:creationId xmlns:a16="http://schemas.microsoft.com/office/drawing/2014/main" id="{646DE0C2-713A-444C-B33D-B5963D094270}"/>
            </a:ext>
          </a:extLst>
        </xdr:cNvPr>
        <xdr:cNvPicPr>
          <a:picLocks noChangeAspect="1"/>
        </xdr:cNvPicPr>
      </xdr:nvPicPr>
      <xdr:blipFill>
        <a:blip xmlns:r="http://schemas.openxmlformats.org/officeDocument/2006/relationships" r:embed="rId234">
          <a:extLst>
            <a:ext uri="{28A0092B-C50C-407E-A947-70E740481C1C}">
              <a14:useLocalDpi xmlns:a14="http://schemas.microsoft.com/office/drawing/2010/main" val="0"/>
            </a:ext>
          </a:extLst>
        </a:blip>
        <a:srcRect/>
        <a:stretch/>
      </xdr:blipFill>
      <xdr:spPr>
        <a:xfrm>
          <a:off x="9846475" y="34719391"/>
          <a:ext cx="1826710" cy="913355"/>
        </a:xfrm>
        <a:prstGeom prst="rect">
          <a:avLst/>
        </a:prstGeom>
      </xdr:spPr>
    </xdr:pic>
    <xdr:clientData/>
  </xdr:twoCellAnchor>
  <xdr:twoCellAnchor>
    <xdr:from>
      <xdr:col>2</xdr:col>
      <xdr:colOff>12402</xdr:colOff>
      <xdr:row>28</xdr:row>
      <xdr:rowOff>12979</xdr:rowOff>
    </xdr:from>
    <xdr:to>
      <xdr:col>2</xdr:col>
      <xdr:colOff>926802</xdr:colOff>
      <xdr:row>28</xdr:row>
      <xdr:rowOff>927379</xdr:rowOff>
    </xdr:to>
    <xdr:pic>
      <xdr:nvPicPr>
        <xdr:cNvPr id="60" name="Picture 59">
          <a:extLst>
            <a:ext uri="{FF2B5EF4-FFF2-40B4-BE49-F238E27FC236}">
              <a16:creationId xmlns:a16="http://schemas.microsoft.com/office/drawing/2014/main" id="{E6FBE269-38CF-1E40-B117-CCB5924E9B38}"/>
            </a:ext>
          </a:extLst>
        </xdr:cNvPr>
        <xdr:cNvPicPr>
          <a:picLocks noChangeAspect="1"/>
        </xdr:cNvPicPr>
      </xdr:nvPicPr>
      <xdr:blipFill>
        <a:blip xmlns:r="http://schemas.openxmlformats.org/officeDocument/2006/relationships" r:embed="rId235">
          <a:extLst>
            <a:ext uri="{28A0092B-C50C-407E-A947-70E740481C1C}">
              <a14:useLocalDpi xmlns:a14="http://schemas.microsoft.com/office/drawing/2010/main" val="0"/>
            </a:ext>
          </a:extLst>
        </a:blip>
        <a:srcRect/>
        <a:stretch/>
      </xdr:blipFill>
      <xdr:spPr>
        <a:xfrm>
          <a:off x="5926973" y="36734122"/>
          <a:ext cx="914400" cy="914400"/>
        </a:xfrm>
        <a:prstGeom prst="rect">
          <a:avLst/>
        </a:prstGeom>
      </xdr:spPr>
    </xdr:pic>
    <xdr:clientData/>
  </xdr:twoCellAnchor>
  <xdr:twoCellAnchor>
    <xdr:from>
      <xdr:col>4</xdr:col>
      <xdr:colOff>29375</xdr:colOff>
      <xdr:row>28</xdr:row>
      <xdr:rowOff>11198</xdr:rowOff>
    </xdr:from>
    <xdr:to>
      <xdr:col>5</xdr:col>
      <xdr:colOff>1885</xdr:colOff>
      <xdr:row>28</xdr:row>
      <xdr:rowOff>922738</xdr:rowOff>
    </xdr:to>
    <xdr:pic>
      <xdr:nvPicPr>
        <xdr:cNvPr id="61" name="Picture 60">
          <a:extLst>
            <a:ext uri="{FF2B5EF4-FFF2-40B4-BE49-F238E27FC236}">
              <a16:creationId xmlns:a16="http://schemas.microsoft.com/office/drawing/2014/main" id="{510DC23E-CC79-2A4E-A2A3-337B6C375D33}"/>
            </a:ext>
          </a:extLst>
        </xdr:cNvPr>
        <xdr:cNvPicPr>
          <a:picLocks noChangeAspect="1"/>
        </xdr:cNvPicPr>
      </xdr:nvPicPr>
      <xdr:blipFill>
        <a:blip xmlns:r="http://schemas.openxmlformats.org/officeDocument/2006/relationships" r:embed="rId236">
          <a:extLst>
            <a:ext uri="{28A0092B-C50C-407E-A947-70E740481C1C}">
              <a14:useLocalDpi xmlns:a14="http://schemas.microsoft.com/office/drawing/2010/main" val="0"/>
            </a:ext>
          </a:extLst>
        </a:blip>
        <a:srcRect/>
        <a:stretch/>
      </xdr:blipFill>
      <xdr:spPr>
        <a:xfrm>
          <a:off x="9844661" y="36732341"/>
          <a:ext cx="1823081" cy="911540"/>
        </a:xfrm>
        <a:prstGeom prst="rect">
          <a:avLst/>
        </a:prstGeom>
      </xdr:spPr>
    </xdr:pic>
    <xdr:clientData/>
  </xdr:twoCellAnchor>
  <xdr:twoCellAnchor>
    <xdr:from>
      <xdr:col>2</xdr:col>
      <xdr:colOff>12402</xdr:colOff>
      <xdr:row>36</xdr:row>
      <xdr:rowOff>12979</xdr:rowOff>
    </xdr:from>
    <xdr:to>
      <xdr:col>2</xdr:col>
      <xdr:colOff>926802</xdr:colOff>
      <xdr:row>36</xdr:row>
      <xdr:rowOff>927379</xdr:rowOff>
    </xdr:to>
    <xdr:pic>
      <xdr:nvPicPr>
        <xdr:cNvPr id="70" name="Picture 69">
          <a:extLst>
            <a:ext uri="{FF2B5EF4-FFF2-40B4-BE49-F238E27FC236}">
              <a16:creationId xmlns:a16="http://schemas.microsoft.com/office/drawing/2014/main" id="{C304A609-99BE-334E-BDEE-5A65462974BD}"/>
            </a:ext>
          </a:extLst>
        </xdr:cNvPr>
        <xdr:cNvPicPr>
          <a:picLocks noChangeAspect="1"/>
        </xdr:cNvPicPr>
      </xdr:nvPicPr>
      <xdr:blipFill>
        <a:blip xmlns:r="http://schemas.openxmlformats.org/officeDocument/2006/relationships" r:embed="rId237">
          <a:extLst>
            <a:ext uri="{28A0092B-C50C-407E-A947-70E740481C1C}">
              <a14:useLocalDpi xmlns:a14="http://schemas.microsoft.com/office/drawing/2010/main" val="0"/>
            </a:ext>
          </a:extLst>
        </a:blip>
        <a:srcRect/>
        <a:stretch/>
      </xdr:blipFill>
      <xdr:spPr>
        <a:xfrm>
          <a:off x="5926973" y="37677550"/>
          <a:ext cx="914400" cy="914400"/>
        </a:xfrm>
        <a:prstGeom prst="rect">
          <a:avLst/>
        </a:prstGeom>
      </xdr:spPr>
    </xdr:pic>
    <xdr:clientData/>
  </xdr:twoCellAnchor>
  <xdr:twoCellAnchor>
    <xdr:from>
      <xdr:col>4</xdr:col>
      <xdr:colOff>27561</xdr:colOff>
      <xdr:row>36</xdr:row>
      <xdr:rowOff>10291</xdr:rowOff>
    </xdr:from>
    <xdr:to>
      <xdr:col>5</xdr:col>
      <xdr:colOff>3700</xdr:colOff>
      <xdr:row>36</xdr:row>
      <xdr:rowOff>923646</xdr:rowOff>
    </xdr:to>
    <xdr:pic>
      <xdr:nvPicPr>
        <xdr:cNvPr id="71" name="Picture 70">
          <a:extLst>
            <a:ext uri="{FF2B5EF4-FFF2-40B4-BE49-F238E27FC236}">
              <a16:creationId xmlns:a16="http://schemas.microsoft.com/office/drawing/2014/main" id="{408B1884-7121-8C47-B3CD-AB2E550A0600}"/>
            </a:ext>
          </a:extLst>
        </xdr:cNvPr>
        <xdr:cNvPicPr>
          <a:picLocks noChangeAspect="1"/>
        </xdr:cNvPicPr>
      </xdr:nvPicPr>
      <xdr:blipFill>
        <a:blip xmlns:r="http://schemas.openxmlformats.org/officeDocument/2006/relationships" r:embed="rId238">
          <a:extLst>
            <a:ext uri="{28A0092B-C50C-407E-A947-70E740481C1C}">
              <a14:useLocalDpi xmlns:a14="http://schemas.microsoft.com/office/drawing/2010/main" val="0"/>
            </a:ext>
          </a:extLst>
        </a:blip>
        <a:srcRect/>
        <a:stretch/>
      </xdr:blipFill>
      <xdr:spPr>
        <a:xfrm>
          <a:off x="9842847" y="37674862"/>
          <a:ext cx="1826710" cy="913355"/>
        </a:xfrm>
        <a:prstGeom prst="rect">
          <a:avLst/>
        </a:prstGeom>
      </xdr:spPr>
    </xdr:pic>
    <xdr:clientData/>
  </xdr:twoCellAnchor>
  <xdr:twoCellAnchor>
    <xdr:from>
      <xdr:col>2</xdr:col>
      <xdr:colOff>12402</xdr:colOff>
      <xdr:row>37</xdr:row>
      <xdr:rowOff>12979</xdr:rowOff>
    </xdr:from>
    <xdr:to>
      <xdr:col>2</xdr:col>
      <xdr:colOff>926802</xdr:colOff>
      <xdr:row>37</xdr:row>
      <xdr:rowOff>927379</xdr:rowOff>
    </xdr:to>
    <xdr:pic>
      <xdr:nvPicPr>
        <xdr:cNvPr id="72" name="Picture 71">
          <a:extLst>
            <a:ext uri="{FF2B5EF4-FFF2-40B4-BE49-F238E27FC236}">
              <a16:creationId xmlns:a16="http://schemas.microsoft.com/office/drawing/2014/main" id="{B96A583E-DB2C-3349-99B8-BF041C866D5D}"/>
            </a:ext>
          </a:extLst>
        </xdr:cNvPr>
        <xdr:cNvPicPr>
          <a:picLocks noChangeAspect="1"/>
        </xdr:cNvPicPr>
      </xdr:nvPicPr>
      <xdr:blipFill>
        <a:blip xmlns:r="http://schemas.openxmlformats.org/officeDocument/2006/relationships" r:embed="rId239">
          <a:extLst>
            <a:ext uri="{28A0092B-C50C-407E-A947-70E740481C1C}">
              <a14:useLocalDpi xmlns:a14="http://schemas.microsoft.com/office/drawing/2010/main" val="0"/>
            </a:ext>
          </a:extLst>
        </a:blip>
        <a:srcRect/>
        <a:stretch/>
      </xdr:blipFill>
      <xdr:spPr>
        <a:xfrm>
          <a:off x="5926973" y="38620979"/>
          <a:ext cx="914400" cy="914400"/>
        </a:xfrm>
        <a:prstGeom prst="rect">
          <a:avLst/>
        </a:prstGeom>
      </xdr:spPr>
    </xdr:pic>
    <xdr:clientData/>
  </xdr:twoCellAnchor>
  <xdr:twoCellAnchor>
    <xdr:from>
      <xdr:col>4</xdr:col>
      <xdr:colOff>27561</xdr:colOff>
      <xdr:row>37</xdr:row>
      <xdr:rowOff>10291</xdr:rowOff>
    </xdr:from>
    <xdr:to>
      <xdr:col>5</xdr:col>
      <xdr:colOff>3700</xdr:colOff>
      <xdr:row>37</xdr:row>
      <xdr:rowOff>923646</xdr:rowOff>
    </xdr:to>
    <xdr:pic>
      <xdr:nvPicPr>
        <xdr:cNvPr id="73" name="Picture 72">
          <a:extLst>
            <a:ext uri="{FF2B5EF4-FFF2-40B4-BE49-F238E27FC236}">
              <a16:creationId xmlns:a16="http://schemas.microsoft.com/office/drawing/2014/main" id="{A8634F95-E9D0-9740-9D02-EAFD7769EAF2}"/>
            </a:ext>
          </a:extLst>
        </xdr:cNvPr>
        <xdr:cNvPicPr>
          <a:picLocks noChangeAspect="1"/>
        </xdr:cNvPicPr>
      </xdr:nvPicPr>
      <xdr:blipFill>
        <a:blip xmlns:r="http://schemas.openxmlformats.org/officeDocument/2006/relationships" r:embed="rId240">
          <a:extLst>
            <a:ext uri="{28A0092B-C50C-407E-A947-70E740481C1C}">
              <a14:useLocalDpi xmlns:a14="http://schemas.microsoft.com/office/drawing/2010/main" val="0"/>
            </a:ext>
          </a:extLst>
        </a:blip>
        <a:srcRect/>
        <a:stretch/>
      </xdr:blipFill>
      <xdr:spPr>
        <a:xfrm>
          <a:off x="9842847" y="38618291"/>
          <a:ext cx="1826710" cy="913355"/>
        </a:xfrm>
        <a:prstGeom prst="rect">
          <a:avLst/>
        </a:prstGeom>
      </xdr:spPr>
    </xdr:pic>
    <xdr:clientData/>
  </xdr:twoCellAnchor>
  <xdr:twoCellAnchor>
    <xdr:from>
      <xdr:col>2</xdr:col>
      <xdr:colOff>12402</xdr:colOff>
      <xdr:row>38</xdr:row>
      <xdr:rowOff>12979</xdr:rowOff>
    </xdr:from>
    <xdr:to>
      <xdr:col>2</xdr:col>
      <xdr:colOff>926802</xdr:colOff>
      <xdr:row>38</xdr:row>
      <xdr:rowOff>927379</xdr:rowOff>
    </xdr:to>
    <xdr:pic>
      <xdr:nvPicPr>
        <xdr:cNvPr id="74" name="Picture 73">
          <a:extLst>
            <a:ext uri="{FF2B5EF4-FFF2-40B4-BE49-F238E27FC236}">
              <a16:creationId xmlns:a16="http://schemas.microsoft.com/office/drawing/2014/main" id="{8A9507B5-DFE7-E74B-BA4D-230CD84E2E11}"/>
            </a:ext>
          </a:extLst>
        </xdr:cNvPr>
        <xdr:cNvPicPr>
          <a:picLocks noChangeAspect="1"/>
        </xdr:cNvPicPr>
      </xdr:nvPicPr>
      <xdr:blipFill>
        <a:blip xmlns:r="http://schemas.openxmlformats.org/officeDocument/2006/relationships" r:embed="rId241">
          <a:extLst>
            <a:ext uri="{28A0092B-C50C-407E-A947-70E740481C1C}">
              <a14:useLocalDpi xmlns:a14="http://schemas.microsoft.com/office/drawing/2010/main" val="0"/>
            </a:ext>
          </a:extLst>
        </a:blip>
        <a:srcRect/>
        <a:stretch/>
      </xdr:blipFill>
      <xdr:spPr>
        <a:xfrm>
          <a:off x="5926973" y="39564408"/>
          <a:ext cx="914400" cy="914400"/>
        </a:xfrm>
        <a:prstGeom prst="rect">
          <a:avLst/>
        </a:prstGeom>
      </xdr:spPr>
    </xdr:pic>
    <xdr:clientData/>
  </xdr:twoCellAnchor>
  <xdr:twoCellAnchor>
    <xdr:from>
      <xdr:col>4</xdr:col>
      <xdr:colOff>27561</xdr:colOff>
      <xdr:row>38</xdr:row>
      <xdr:rowOff>10291</xdr:rowOff>
    </xdr:from>
    <xdr:to>
      <xdr:col>5</xdr:col>
      <xdr:colOff>3700</xdr:colOff>
      <xdr:row>38</xdr:row>
      <xdr:rowOff>923646</xdr:rowOff>
    </xdr:to>
    <xdr:pic>
      <xdr:nvPicPr>
        <xdr:cNvPr id="75" name="Picture 74">
          <a:extLst>
            <a:ext uri="{FF2B5EF4-FFF2-40B4-BE49-F238E27FC236}">
              <a16:creationId xmlns:a16="http://schemas.microsoft.com/office/drawing/2014/main" id="{5449095B-D4E2-8844-89CD-ED36777027B5}"/>
            </a:ext>
          </a:extLst>
        </xdr:cNvPr>
        <xdr:cNvPicPr>
          <a:picLocks noChangeAspect="1"/>
        </xdr:cNvPicPr>
      </xdr:nvPicPr>
      <xdr:blipFill>
        <a:blip xmlns:r="http://schemas.openxmlformats.org/officeDocument/2006/relationships" r:embed="rId242">
          <a:extLst>
            <a:ext uri="{28A0092B-C50C-407E-A947-70E740481C1C}">
              <a14:useLocalDpi xmlns:a14="http://schemas.microsoft.com/office/drawing/2010/main" val="0"/>
            </a:ext>
          </a:extLst>
        </a:blip>
        <a:srcRect/>
        <a:stretch/>
      </xdr:blipFill>
      <xdr:spPr>
        <a:xfrm>
          <a:off x="9842847" y="39561720"/>
          <a:ext cx="1826710" cy="913355"/>
        </a:xfrm>
        <a:prstGeom prst="rect">
          <a:avLst/>
        </a:prstGeom>
      </xdr:spPr>
    </xdr:pic>
    <xdr:clientData/>
  </xdr:twoCellAnchor>
  <xdr:twoCellAnchor>
    <xdr:from>
      <xdr:col>2</xdr:col>
      <xdr:colOff>12402</xdr:colOff>
      <xdr:row>39</xdr:row>
      <xdr:rowOff>12979</xdr:rowOff>
    </xdr:from>
    <xdr:to>
      <xdr:col>2</xdr:col>
      <xdr:colOff>926802</xdr:colOff>
      <xdr:row>39</xdr:row>
      <xdr:rowOff>927379</xdr:rowOff>
    </xdr:to>
    <xdr:pic>
      <xdr:nvPicPr>
        <xdr:cNvPr id="76" name="Picture 75">
          <a:extLst>
            <a:ext uri="{FF2B5EF4-FFF2-40B4-BE49-F238E27FC236}">
              <a16:creationId xmlns:a16="http://schemas.microsoft.com/office/drawing/2014/main" id="{5F805812-5C63-104A-8986-D35791EE1D21}"/>
            </a:ext>
          </a:extLst>
        </xdr:cNvPr>
        <xdr:cNvPicPr>
          <a:picLocks noChangeAspect="1"/>
        </xdr:cNvPicPr>
      </xdr:nvPicPr>
      <xdr:blipFill>
        <a:blip xmlns:r="http://schemas.openxmlformats.org/officeDocument/2006/relationships" r:embed="rId243">
          <a:extLst>
            <a:ext uri="{28A0092B-C50C-407E-A947-70E740481C1C}">
              <a14:useLocalDpi xmlns:a14="http://schemas.microsoft.com/office/drawing/2010/main" val="0"/>
            </a:ext>
          </a:extLst>
        </a:blip>
        <a:srcRect/>
        <a:stretch/>
      </xdr:blipFill>
      <xdr:spPr>
        <a:xfrm>
          <a:off x="5926973" y="40507836"/>
          <a:ext cx="914400" cy="914400"/>
        </a:xfrm>
        <a:prstGeom prst="rect">
          <a:avLst/>
        </a:prstGeom>
      </xdr:spPr>
    </xdr:pic>
    <xdr:clientData/>
  </xdr:twoCellAnchor>
  <xdr:twoCellAnchor>
    <xdr:from>
      <xdr:col>4</xdr:col>
      <xdr:colOff>29375</xdr:colOff>
      <xdr:row>39</xdr:row>
      <xdr:rowOff>11198</xdr:rowOff>
    </xdr:from>
    <xdr:to>
      <xdr:col>5</xdr:col>
      <xdr:colOff>1885</xdr:colOff>
      <xdr:row>39</xdr:row>
      <xdr:rowOff>922738</xdr:rowOff>
    </xdr:to>
    <xdr:pic>
      <xdr:nvPicPr>
        <xdr:cNvPr id="77" name="Picture 76">
          <a:extLst>
            <a:ext uri="{FF2B5EF4-FFF2-40B4-BE49-F238E27FC236}">
              <a16:creationId xmlns:a16="http://schemas.microsoft.com/office/drawing/2014/main" id="{4D8DDA99-830C-BA44-9F86-0A10035503E6}"/>
            </a:ext>
          </a:extLst>
        </xdr:cNvPr>
        <xdr:cNvPicPr>
          <a:picLocks noChangeAspect="1"/>
        </xdr:cNvPicPr>
      </xdr:nvPicPr>
      <xdr:blipFill>
        <a:blip xmlns:r="http://schemas.openxmlformats.org/officeDocument/2006/relationships" r:embed="rId244">
          <a:extLst>
            <a:ext uri="{28A0092B-C50C-407E-A947-70E740481C1C}">
              <a14:useLocalDpi xmlns:a14="http://schemas.microsoft.com/office/drawing/2010/main" val="0"/>
            </a:ext>
          </a:extLst>
        </a:blip>
        <a:srcRect/>
        <a:stretch/>
      </xdr:blipFill>
      <xdr:spPr>
        <a:xfrm>
          <a:off x="9844661" y="40506055"/>
          <a:ext cx="1823081" cy="911540"/>
        </a:xfrm>
        <a:prstGeom prst="rect">
          <a:avLst/>
        </a:prstGeom>
      </xdr:spPr>
    </xdr:pic>
    <xdr:clientData/>
  </xdr:twoCellAnchor>
  <xdr:twoCellAnchor>
    <xdr:from>
      <xdr:col>2</xdr:col>
      <xdr:colOff>12402</xdr:colOff>
      <xdr:row>40</xdr:row>
      <xdr:rowOff>12979</xdr:rowOff>
    </xdr:from>
    <xdr:to>
      <xdr:col>2</xdr:col>
      <xdr:colOff>926802</xdr:colOff>
      <xdr:row>40</xdr:row>
      <xdr:rowOff>927379</xdr:rowOff>
    </xdr:to>
    <xdr:pic>
      <xdr:nvPicPr>
        <xdr:cNvPr id="78" name="Picture 77">
          <a:extLst>
            <a:ext uri="{FF2B5EF4-FFF2-40B4-BE49-F238E27FC236}">
              <a16:creationId xmlns:a16="http://schemas.microsoft.com/office/drawing/2014/main" id="{1D3BE075-B51B-0042-9885-CD8D6669CC0D}"/>
            </a:ext>
          </a:extLst>
        </xdr:cNvPr>
        <xdr:cNvPicPr>
          <a:picLocks noChangeAspect="1"/>
        </xdr:cNvPicPr>
      </xdr:nvPicPr>
      <xdr:blipFill>
        <a:blip xmlns:r="http://schemas.openxmlformats.org/officeDocument/2006/relationships" r:embed="rId245">
          <a:extLst>
            <a:ext uri="{28A0092B-C50C-407E-A947-70E740481C1C}">
              <a14:useLocalDpi xmlns:a14="http://schemas.microsoft.com/office/drawing/2010/main" val="0"/>
            </a:ext>
          </a:extLst>
        </a:blip>
        <a:srcRect/>
        <a:stretch/>
      </xdr:blipFill>
      <xdr:spPr>
        <a:xfrm>
          <a:off x="5926973" y="41451265"/>
          <a:ext cx="914400" cy="914400"/>
        </a:xfrm>
        <a:prstGeom prst="rect">
          <a:avLst/>
        </a:prstGeom>
      </xdr:spPr>
    </xdr:pic>
    <xdr:clientData/>
  </xdr:twoCellAnchor>
  <xdr:twoCellAnchor>
    <xdr:from>
      <xdr:col>4</xdr:col>
      <xdr:colOff>29375</xdr:colOff>
      <xdr:row>40</xdr:row>
      <xdr:rowOff>11198</xdr:rowOff>
    </xdr:from>
    <xdr:to>
      <xdr:col>5</xdr:col>
      <xdr:colOff>1885</xdr:colOff>
      <xdr:row>40</xdr:row>
      <xdr:rowOff>922738</xdr:rowOff>
    </xdr:to>
    <xdr:pic>
      <xdr:nvPicPr>
        <xdr:cNvPr id="79" name="Picture 78">
          <a:extLst>
            <a:ext uri="{FF2B5EF4-FFF2-40B4-BE49-F238E27FC236}">
              <a16:creationId xmlns:a16="http://schemas.microsoft.com/office/drawing/2014/main" id="{871C39AE-CC89-5044-8AC7-E7DA0E43D671}"/>
            </a:ext>
          </a:extLst>
        </xdr:cNvPr>
        <xdr:cNvPicPr>
          <a:picLocks noChangeAspect="1"/>
        </xdr:cNvPicPr>
      </xdr:nvPicPr>
      <xdr:blipFill>
        <a:blip xmlns:r="http://schemas.openxmlformats.org/officeDocument/2006/relationships" r:embed="rId246">
          <a:extLst>
            <a:ext uri="{28A0092B-C50C-407E-A947-70E740481C1C}">
              <a14:useLocalDpi xmlns:a14="http://schemas.microsoft.com/office/drawing/2010/main" val="0"/>
            </a:ext>
          </a:extLst>
        </a:blip>
        <a:srcRect/>
        <a:stretch/>
      </xdr:blipFill>
      <xdr:spPr>
        <a:xfrm>
          <a:off x="9844661" y="41449484"/>
          <a:ext cx="1823081" cy="911540"/>
        </a:xfrm>
        <a:prstGeom prst="rect">
          <a:avLst/>
        </a:prstGeom>
      </xdr:spPr>
    </xdr:pic>
    <xdr:clientData/>
  </xdr:twoCellAnchor>
  <xdr:twoCellAnchor>
    <xdr:from>
      <xdr:col>2</xdr:col>
      <xdr:colOff>12402</xdr:colOff>
      <xdr:row>73</xdr:row>
      <xdr:rowOff>12979</xdr:rowOff>
    </xdr:from>
    <xdr:to>
      <xdr:col>2</xdr:col>
      <xdr:colOff>926802</xdr:colOff>
      <xdr:row>73</xdr:row>
      <xdr:rowOff>927379</xdr:rowOff>
    </xdr:to>
    <xdr:pic>
      <xdr:nvPicPr>
        <xdr:cNvPr id="253" name="Picture 252">
          <a:extLst>
            <a:ext uri="{FF2B5EF4-FFF2-40B4-BE49-F238E27FC236}">
              <a16:creationId xmlns:a16="http://schemas.microsoft.com/office/drawing/2014/main" id="{AAC4970A-C8B2-F048-81F8-6A27B729E90F}"/>
            </a:ext>
          </a:extLst>
        </xdr:cNvPr>
        <xdr:cNvPicPr>
          <a:picLocks noChangeAspect="1"/>
        </xdr:cNvPicPr>
      </xdr:nvPicPr>
      <xdr:blipFill>
        <a:blip xmlns:r="http://schemas.openxmlformats.org/officeDocument/2006/relationships" r:embed="rId247">
          <a:extLst>
            <a:ext uri="{28A0092B-C50C-407E-A947-70E740481C1C}">
              <a14:useLocalDpi xmlns:a14="http://schemas.microsoft.com/office/drawing/2010/main" val="0"/>
            </a:ext>
          </a:extLst>
        </a:blip>
        <a:srcRect/>
        <a:stretch/>
      </xdr:blipFill>
      <xdr:spPr>
        <a:xfrm>
          <a:off x="5930602" y="130581679"/>
          <a:ext cx="914400" cy="914400"/>
        </a:xfrm>
        <a:prstGeom prst="rect">
          <a:avLst/>
        </a:prstGeom>
      </xdr:spPr>
    </xdr:pic>
    <xdr:clientData/>
  </xdr:twoCellAnchor>
  <xdr:twoCellAnchor>
    <xdr:from>
      <xdr:col>2</xdr:col>
      <xdr:colOff>12402</xdr:colOff>
      <xdr:row>41</xdr:row>
      <xdr:rowOff>12979</xdr:rowOff>
    </xdr:from>
    <xdr:to>
      <xdr:col>2</xdr:col>
      <xdr:colOff>926802</xdr:colOff>
      <xdr:row>41</xdr:row>
      <xdr:rowOff>927379</xdr:rowOff>
    </xdr:to>
    <xdr:pic>
      <xdr:nvPicPr>
        <xdr:cNvPr id="80" name="Picture 79">
          <a:extLst>
            <a:ext uri="{FF2B5EF4-FFF2-40B4-BE49-F238E27FC236}">
              <a16:creationId xmlns:a16="http://schemas.microsoft.com/office/drawing/2014/main" id="{3781D0BA-F97A-324E-BB61-9200B2DE7835}"/>
            </a:ext>
          </a:extLst>
        </xdr:cNvPr>
        <xdr:cNvPicPr>
          <a:picLocks noChangeAspect="1"/>
        </xdr:cNvPicPr>
      </xdr:nvPicPr>
      <xdr:blipFill>
        <a:blip xmlns:r="http://schemas.openxmlformats.org/officeDocument/2006/relationships" r:embed="rId248">
          <a:extLst>
            <a:ext uri="{28A0092B-C50C-407E-A947-70E740481C1C}">
              <a14:useLocalDpi xmlns:a14="http://schemas.microsoft.com/office/drawing/2010/main" val="0"/>
            </a:ext>
          </a:extLst>
        </a:blip>
        <a:srcRect/>
        <a:stretch/>
      </xdr:blipFill>
      <xdr:spPr>
        <a:xfrm>
          <a:off x="5926973" y="43338122"/>
          <a:ext cx="914400" cy="914400"/>
        </a:xfrm>
        <a:prstGeom prst="rect">
          <a:avLst/>
        </a:prstGeom>
      </xdr:spPr>
    </xdr:pic>
    <xdr:clientData/>
  </xdr:twoCellAnchor>
  <xdr:twoCellAnchor>
    <xdr:from>
      <xdr:col>4</xdr:col>
      <xdr:colOff>27561</xdr:colOff>
      <xdr:row>41</xdr:row>
      <xdr:rowOff>10291</xdr:rowOff>
    </xdr:from>
    <xdr:to>
      <xdr:col>5</xdr:col>
      <xdr:colOff>3700</xdr:colOff>
      <xdr:row>41</xdr:row>
      <xdr:rowOff>923646</xdr:rowOff>
    </xdr:to>
    <xdr:pic>
      <xdr:nvPicPr>
        <xdr:cNvPr id="81" name="Picture 80">
          <a:extLst>
            <a:ext uri="{FF2B5EF4-FFF2-40B4-BE49-F238E27FC236}">
              <a16:creationId xmlns:a16="http://schemas.microsoft.com/office/drawing/2014/main" id="{D6DE2784-F5A2-EE4E-A09A-6A2BBECFC0A3}"/>
            </a:ext>
          </a:extLst>
        </xdr:cNvPr>
        <xdr:cNvPicPr>
          <a:picLocks noChangeAspect="1"/>
        </xdr:cNvPicPr>
      </xdr:nvPicPr>
      <xdr:blipFill>
        <a:blip xmlns:r="http://schemas.openxmlformats.org/officeDocument/2006/relationships" r:embed="rId249">
          <a:extLst>
            <a:ext uri="{28A0092B-C50C-407E-A947-70E740481C1C}">
              <a14:useLocalDpi xmlns:a14="http://schemas.microsoft.com/office/drawing/2010/main" val="0"/>
            </a:ext>
          </a:extLst>
        </a:blip>
        <a:srcRect/>
        <a:stretch/>
      </xdr:blipFill>
      <xdr:spPr>
        <a:xfrm>
          <a:off x="9842847" y="43335434"/>
          <a:ext cx="1826710" cy="913355"/>
        </a:xfrm>
        <a:prstGeom prst="rect">
          <a:avLst/>
        </a:prstGeom>
      </xdr:spPr>
    </xdr:pic>
    <xdr:clientData/>
  </xdr:twoCellAnchor>
  <xdr:twoCellAnchor>
    <xdr:from>
      <xdr:col>2</xdr:col>
      <xdr:colOff>12402</xdr:colOff>
      <xdr:row>42</xdr:row>
      <xdr:rowOff>12979</xdr:rowOff>
    </xdr:from>
    <xdr:to>
      <xdr:col>2</xdr:col>
      <xdr:colOff>926802</xdr:colOff>
      <xdr:row>42</xdr:row>
      <xdr:rowOff>927379</xdr:rowOff>
    </xdr:to>
    <xdr:pic>
      <xdr:nvPicPr>
        <xdr:cNvPr id="82" name="Picture 81">
          <a:extLst>
            <a:ext uri="{FF2B5EF4-FFF2-40B4-BE49-F238E27FC236}">
              <a16:creationId xmlns:a16="http://schemas.microsoft.com/office/drawing/2014/main" id="{4D2C9E66-D328-3D4D-AFBF-1D0102E76985}"/>
            </a:ext>
          </a:extLst>
        </xdr:cNvPr>
        <xdr:cNvPicPr>
          <a:picLocks noChangeAspect="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xdr:blipFill>
      <xdr:spPr>
        <a:xfrm>
          <a:off x="5926973" y="42394693"/>
          <a:ext cx="914400" cy="914400"/>
        </a:xfrm>
        <a:prstGeom prst="rect">
          <a:avLst/>
        </a:prstGeom>
      </xdr:spPr>
    </xdr:pic>
    <xdr:clientData/>
  </xdr:twoCellAnchor>
  <xdr:twoCellAnchor>
    <xdr:from>
      <xdr:col>4</xdr:col>
      <xdr:colOff>29375</xdr:colOff>
      <xdr:row>42</xdr:row>
      <xdr:rowOff>11198</xdr:rowOff>
    </xdr:from>
    <xdr:to>
      <xdr:col>5</xdr:col>
      <xdr:colOff>1885</xdr:colOff>
      <xdr:row>42</xdr:row>
      <xdr:rowOff>922738</xdr:rowOff>
    </xdr:to>
    <xdr:pic>
      <xdr:nvPicPr>
        <xdr:cNvPr id="83" name="Picture 82">
          <a:extLst>
            <a:ext uri="{FF2B5EF4-FFF2-40B4-BE49-F238E27FC236}">
              <a16:creationId xmlns:a16="http://schemas.microsoft.com/office/drawing/2014/main" id="{8B187261-C1D9-6B4B-B2C5-6EAB69578329}"/>
            </a:ext>
          </a:extLst>
        </xdr:cNvPr>
        <xdr:cNvPicPr>
          <a:picLocks noChangeAspect="1"/>
        </xdr:cNvPicPr>
      </xdr:nvPicPr>
      <xdr:blipFill>
        <a:blip xmlns:r="http://schemas.openxmlformats.org/officeDocument/2006/relationships" r:embed="rId251">
          <a:extLst>
            <a:ext uri="{28A0092B-C50C-407E-A947-70E740481C1C}">
              <a14:useLocalDpi xmlns:a14="http://schemas.microsoft.com/office/drawing/2010/main" val="0"/>
            </a:ext>
          </a:extLst>
        </a:blip>
        <a:srcRect/>
        <a:stretch/>
      </xdr:blipFill>
      <xdr:spPr>
        <a:xfrm>
          <a:off x="9844661" y="42392912"/>
          <a:ext cx="1823081" cy="911540"/>
        </a:xfrm>
        <a:prstGeom prst="rect">
          <a:avLst/>
        </a:prstGeom>
      </xdr:spPr>
    </xdr:pic>
    <xdr:clientData/>
  </xdr:twoCellAnchor>
  <xdr:twoCellAnchor>
    <xdr:from>
      <xdr:col>2</xdr:col>
      <xdr:colOff>12402</xdr:colOff>
      <xdr:row>18</xdr:row>
      <xdr:rowOff>12979</xdr:rowOff>
    </xdr:from>
    <xdr:to>
      <xdr:col>2</xdr:col>
      <xdr:colOff>926802</xdr:colOff>
      <xdr:row>18</xdr:row>
      <xdr:rowOff>927379</xdr:rowOff>
    </xdr:to>
    <xdr:pic>
      <xdr:nvPicPr>
        <xdr:cNvPr id="84" name="Picture 83">
          <a:extLst>
            <a:ext uri="{FF2B5EF4-FFF2-40B4-BE49-F238E27FC236}">
              <a16:creationId xmlns:a16="http://schemas.microsoft.com/office/drawing/2014/main" id="{3CA9AEC3-84B9-154A-8914-BE1099CFD0D4}"/>
            </a:ext>
          </a:extLst>
        </xdr:cNvPr>
        <xdr:cNvPicPr>
          <a:picLocks noChangeAspect="1"/>
        </xdr:cNvPicPr>
      </xdr:nvPicPr>
      <xdr:blipFill>
        <a:blip xmlns:r="http://schemas.openxmlformats.org/officeDocument/2006/relationships" r:embed="rId252">
          <a:extLst>
            <a:ext uri="{28A0092B-C50C-407E-A947-70E740481C1C}">
              <a14:useLocalDpi xmlns:a14="http://schemas.microsoft.com/office/drawing/2010/main" val="0"/>
            </a:ext>
          </a:extLst>
        </a:blip>
        <a:srcRect/>
        <a:stretch/>
      </xdr:blipFill>
      <xdr:spPr>
        <a:xfrm>
          <a:off x="5930602" y="21564879"/>
          <a:ext cx="914400" cy="914400"/>
        </a:xfrm>
        <a:prstGeom prst="rect">
          <a:avLst/>
        </a:prstGeom>
      </xdr:spPr>
    </xdr:pic>
    <xdr:clientData/>
  </xdr:twoCellAnchor>
  <xdr:twoCellAnchor>
    <xdr:from>
      <xdr:col>4</xdr:col>
      <xdr:colOff>29375</xdr:colOff>
      <xdr:row>18</xdr:row>
      <xdr:rowOff>10291</xdr:rowOff>
    </xdr:from>
    <xdr:to>
      <xdr:col>5</xdr:col>
      <xdr:colOff>1885</xdr:colOff>
      <xdr:row>18</xdr:row>
      <xdr:rowOff>923646</xdr:rowOff>
    </xdr:to>
    <xdr:pic>
      <xdr:nvPicPr>
        <xdr:cNvPr id="85" name="Picture 84">
          <a:extLst>
            <a:ext uri="{FF2B5EF4-FFF2-40B4-BE49-F238E27FC236}">
              <a16:creationId xmlns:a16="http://schemas.microsoft.com/office/drawing/2014/main" id="{97711C6D-4E59-834E-A7B8-A6010CC5D791}"/>
            </a:ext>
          </a:extLst>
        </xdr:cNvPr>
        <xdr:cNvPicPr>
          <a:picLocks noChangeAspect="1"/>
        </xdr:cNvPicPr>
      </xdr:nvPicPr>
      <xdr:blipFill>
        <a:blip xmlns:r="http://schemas.openxmlformats.org/officeDocument/2006/relationships" r:embed="rId253">
          <a:extLst>
            <a:ext uri="{28A0092B-C50C-407E-A947-70E740481C1C}">
              <a14:useLocalDpi xmlns:a14="http://schemas.microsoft.com/office/drawing/2010/main" val="0"/>
            </a:ext>
          </a:extLst>
        </a:blip>
        <a:srcRect/>
        <a:stretch/>
      </xdr:blipFill>
      <xdr:spPr>
        <a:xfrm>
          <a:off x="9846475" y="21562191"/>
          <a:ext cx="1826710" cy="913355"/>
        </a:xfrm>
        <a:prstGeom prst="rect">
          <a:avLst/>
        </a:prstGeom>
      </xdr:spPr>
    </xdr:pic>
    <xdr:clientData/>
  </xdr:twoCellAnchor>
  <xdr:twoCellAnchor>
    <xdr:from>
      <xdr:col>2</xdr:col>
      <xdr:colOff>12402</xdr:colOff>
      <xdr:row>20</xdr:row>
      <xdr:rowOff>12979</xdr:rowOff>
    </xdr:from>
    <xdr:to>
      <xdr:col>2</xdr:col>
      <xdr:colOff>926802</xdr:colOff>
      <xdr:row>20</xdr:row>
      <xdr:rowOff>927379</xdr:rowOff>
    </xdr:to>
    <xdr:pic>
      <xdr:nvPicPr>
        <xdr:cNvPr id="86" name="Picture 85">
          <a:extLst>
            <a:ext uri="{FF2B5EF4-FFF2-40B4-BE49-F238E27FC236}">
              <a16:creationId xmlns:a16="http://schemas.microsoft.com/office/drawing/2014/main" id="{FB3094FB-6A5D-C944-B55E-912150D51600}"/>
            </a:ext>
          </a:extLst>
        </xdr:cNvPr>
        <xdr:cNvPicPr>
          <a:picLocks noChangeAspect="1"/>
        </xdr:cNvPicPr>
      </xdr:nvPicPr>
      <xdr:blipFill>
        <a:blip xmlns:r="http://schemas.openxmlformats.org/officeDocument/2006/relationships" r:embed="rId254">
          <a:extLst>
            <a:ext uri="{28A0092B-C50C-407E-A947-70E740481C1C}">
              <a14:useLocalDpi xmlns:a14="http://schemas.microsoft.com/office/drawing/2010/main" val="0"/>
            </a:ext>
          </a:extLst>
        </a:blip>
        <a:srcRect/>
        <a:stretch/>
      </xdr:blipFill>
      <xdr:spPr>
        <a:xfrm>
          <a:off x="5930602" y="19685279"/>
          <a:ext cx="914400" cy="914400"/>
        </a:xfrm>
        <a:prstGeom prst="rect">
          <a:avLst/>
        </a:prstGeom>
      </xdr:spPr>
    </xdr:pic>
    <xdr:clientData/>
  </xdr:twoCellAnchor>
  <xdr:twoCellAnchor>
    <xdr:from>
      <xdr:col>4</xdr:col>
      <xdr:colOff>29375</xdr:colOff>
      <xdr:row>20</xdr:row>
      <xdr:rowOff>10291</xdr:rowOff>
    </xdr:from>
    <xdr:to>
      <xdr:col>5</xdr:col>
      <xdr:colOff>1885</xdr:colOff>
      <xdr:row>20</xdr:row>
      <xdr:rowOff>923646</xdr:rowOff>
    </xdr:to>
    <xdr:pic>
      <xdr:nvPicPr>
        <xdr:cNvPr id="87" name="Picture 86">
          <a:extLst>
            <a:ext uri="{FF2B5EF4-FFF2-40B4-BE49-F238E27FC236}">
              <a16:creationId xmlns:a16="http://schemas.microsoft.com/office/drawing/2014/main" id="{C114AB8D-6F63-A84C-AAF3-4B4E4D10E45D}"/>
            </a:ext>
          </a:extLst>
        </xdr:cNvPr>
        <xdr:cNvPicPr>
          <a:picLocks noChangeAspect="1"/>
        </xdr:cNvPicPr>
      </xdr:nvPicPr>
      <xdr:blipFill>
        <a:blip xmlns:r="http://schemas.openxmlformats.org/officeDocument/2006/relationships" r:embed="rId255">
          <a:extLst>
            <a:ext uri="{28A0092B-C50C-407E-A947-70E740481C1C}">
              <a14:useLocalDpi xmlns:a14="http://schemas.microsoft.com/office/drawing/2010/main" val="0"/>
            </a:ext>
          </a:extLst>
        </a:blip>
        <a:srcRect/>
        <a:stretch/>
      </xdr:blipFill>
      <xdr:spPr>
        <a:xfrm>
          <a:off x="9846475" y="19682591"/>
          <a:ext cx="1826710" cy="913355"/>
        </a:xfrm>
        <a:prstGeom prst="rect">
          <a:avLst/>
        </a:prstGeom>
      </xdr:spPr>
    </xdr:pic>
    <xdr:clientData/>
  </xdr:twoCellAnchor>
  <xdr:twoCellAnchor>
    <xdr:from>
      <xdr:col>2</xdr:col>
      <xdr:colOff>12402</xdr:colOff>
      <xdr:row>19</xdr:row>
      <xdr:rowOff>12979</xdr:rowOff>
    </xdr:from>
    <xdr:to>
      <xdr:col>2</xdr:col>
      <xdr:colOff>926802</xdr:colOff>
      <xdr:row>19</xdr:row>
      <xdr:rowOff>927379</xdr:rowOff>
    </xdr:to>
    <xdr:pic>
      <xdr:nvPicPr>
        <xdr:cNvPr id="88" name="Picture 87">
          <a:extLst>
            <a:ext uri="{FF2B5EF4-FFF2-40B4-BE49-F238E27FC236}">
              <a16:creationId xmlns:a16="http://schemas.microsoft.com/office/drawing/2014/main" id="{5FCC58CE-E22B-B042-839B-500482105FC6}"/>
            </a:ext>
          </a:extLst>
        </xdr:cNvPr>
        <xdr:cNvPicPr>
          <a:picLocks noChangeAspect="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xdr:blipFill>
      <xdr:spPr>
        <a:xfrm>
          <a:off x="5930602" y="20625079"/>
          <a:ext cx="914400" cy="914400"/>
        </a:xfrm>
        <a:prstGeom prst="rect">
          <a:avLst/>
        </a:prstGeom>
      </xdr:spPr>
    </xdr:pic>
    <xdr:clientData/>
  </xdr:twoCellAnchor>
  <xdr:twoCellAnchor>
    <xdr:from>
      <xdr:col>4</xdr:col>
      <xdr:colOff>29375</xdr:colOff>
      <xdr:row>19</xdr:row>
      <xdr:rowOff>10291</xdr:rowOff>
    </xdr:from>
    <xdr:to>
      <xdr:col>5</xdr:col>
      <xdr:colOff>1885</xdr:colOff>
      <xdr:row>19</xdr:row>
      <xdr:rowOff>923646</xdr:rowOff>
    </xdr:to>
    <xdr:pic>
      <xdr:nvPicPr>
        <xdr:cNvPr id="89" name="Picture 88">
          <a:extLst>
            <a:ext uri="{FF2B5EF4-FFF2-40B4-BE49-F238E27FC236}">
              <a16:creationId xmlns:a16="http://schemas.microsoft.com/office/drawing/2014/main" id="{1ED12F7E-EE8C-A74B-9EAD-25CAE8DDD8AB}"/>
            </a:ext>
          </a:extLst>
        </xdr:cNvPr>
        <xdr:cNvPicPr>
          <a:picLocks noChangeAspect="1"/>
        </xdr:cNvPicPr>
      </xdr:nvPicPr>
      <xdr:blipFill>
        <a:blip xmlns:r="http://schemas.openxmlformats.org/officeDocument/2006/relationships" r:embed="rId257">
          <a:extLst>
            <a:ext uri="{28A0092B-C50C-407E-A947-70E740481C1C}">
              <a14:useLocalDpi xmlns:a14="http://schemas.microsoft.com/office/drawing/2010/main" val="0"/>
            </a:ext>
          </a:extLst>
        </a:blip>
        <a:srcRect/>
        <a:stretch/>
      </xdr:blipFill>
      <xdr:spPr>
        <a:xfrm>
          <a:off x="9846475" y="20622391"/>
          <a:ext cx="1826710" cy="913355"/>
        </a:xfrm>
        <a:prstGeom prst="rect">
          <a:avLst/>
        </a:prstGeom>
      </xdr:spPr>
    </xdr:pic>
    <xdr:clientData/>
  </xdr:twoCellAnchor>
  <xdr:twoCellAnchor>
    <xdr:from>
      <xdr:col>2</xdr:col>
      <xdr:colOff>12402</xdr:colOff>
      <xdr:row>12</xdr:row>
      <xdr:rowOff>12979</xdr:rowOff>
    </xdr:from>
    <xdr:to>
      <xdr:col>2</xdr:col>
      <xdr:colOff>926802</xdr:colOff>
      <xdr:row>12</xdr:row>
      <xdr:rowOff>927379</xdr:rowOff>
    </xdr:to>
    <xdr:pic>
      <xdr:nvPicPr>
        <xdr:cNvPr id="90" name="Picture 89">
          <a:extLst>
            <a:ext uri="{FF2B5EF4-FFF2-40B4-BE49-F238E27FC236}">
              <a16:creationId xmlns:a16="http://schemas.microsoft.com/office/drawing/2014/main" id="{2739871D-C1BB-4944-AF8E-1AE2207C77B0}"/>
            </a:ext>
          </a:extLst>
        </xdr:cNvPr>
        <xdr:cNvPicPr>
          <a:picLocks noChangeAspect="1"/>
        </xdr:cNvPicPr>
      </xdr:nvPicPr>
      <xdr:blipFill>
        <a:blip xmlns:r="http://schemas.openxmlformats.org/officeDocument/2006/relationships" r:embed="rId258">
          <a:extLst>
            <a:ext uri="{28A0092B-C50C-407E-A947-70E740481C1C}">
              <a14:useLocalDpi xmlns:a14="http://schemas.microsoft.com/office/drawing/2010/main" val="0"/>
            </a:ext>
          </a:extLst>
        </a:blip>
        <a:srcRect/>
        <a:stretch/>
      </xdr:blipFill>
      <xdr:spPr>
        <a:xfrm>
          <a:off x="5930602" y="121183679"/>
          <a:ext cx="914400" cy="914400"/>
        </a:xfrm>
        <a:prstGeom prst="rect">
          <a:avLst/>
        </a:prstGeom>
      </xdr:spPr>
    </xdr:pic>
    <xdr:clientData/>
  </xdr:twoCellAnchor>
  <xdr:twoCellAnchor>
    <xdr:from>
      <xdr:col>4</xdr:col>
      <xdr:colOff>29375</xdr:colOff>
      <xdr:row>12</xdr:row>
      <xdr:rowOff>10291</xdr:rowOff>
    </xdr:from>
    <xdr:to>
      <xdr:col>5</xdr:col>
      <xdr:colOff>1885</xdr:colOff>
      <xdr:row>12</xdr:row>
      <xdr:rowOff>923646</xdr:rowOff>
    </xdr:to>
    <xdr:pic>
      <xdr:nvPicPr>
        <xdr:cNvPr id="91" name="Picture 90">
          <a:extLst>
            <a:ext uri="{FF2B5EF4-FFF2-40B4-BE49-F238E27FC236}">
              <a16:creationId xmlns:a16="http://schemas.microsoft.com/office/drawing/2014/main" id="{5D533B5D-E2CF-7A4B-9895-A8EA659111E8}"/>
            </a:ext>
          </a:extLst>
        </xdr:cNvPr>
        <xdr:cNvPicPr>
          <a:picLocks noChangeAspect="1"/>
        </xdr:cNvPicPr>
      </xdr:nvPicPr>
      <xdr:blipFill>
        <a:blip xmlns:r="http://schemas.openxmlformats.org/officeDocument/2006/relationships" r:embed="rId259">
          <a:extLst>
            <a:ext uri="{28A0092B-C50C-407E-A947-70E740481C1C}">
              <a14:useLocalDpi xmlns:a14="http://schemas.microsoft.com/office/drawing/2010/main" val="0"/>
            </a:ext>
          </a:extLst>
        </a:blip>
        <a:srcRect/>
        <a:stretch/>
      </xdr:blipFill>
      <xdr:spPr>
        <a:xfrm>
          <a:off x="9846475" y="121180991"/>
          <a:ext cx="1826710" cy="913355"/>
        </a:xfrm>
        <a:prstGeom prst="rect">
          <a:avLst/>
        </a:prstGeom>
      </xdr:spPr>
    </xdr:pic>
    <xdr:clientData/>
  </xdr:twoCellAnchor>
  <xdr:twoCellAnchor>
    <xdr:from>
      <xdr:col>2</xdr:col>
      <xdr:colOff>12402</xdr:colOff>
      <xdr:row>15</xdr:row>
      <xdr:rowOff>12979</xdr:rowOff>
    </xdr:from>
    <xdr:to>
      <xdr:col>2</xdr:col>
      <xdr:colOff>926802</xdr:colOff>
      <xdr:row>15</xdr:row>
      <xdr:rowOff>927379</xdr:rowOff>
    </xdr:to>
    <xdr:pic>
      <xdr:nvPicPr>
        <xdr:cNvPr id="92" name="Picture 91">
          <a:extLst>
            <a:ext uri="{FF2B5EF4-FFF2-40B4-BE49-F238E27FC236}">
              <a16:creationId xmlns:a16="http://schemas.microsoft.com/office/drawing/2014/main" id="{91401849-0EC5-D248-A550-1A603EBEB9EF}"/>
            </a:ext>
          </a:extLst>
        </xdr:cNvPr>
        <xdr:cNvPicPr>
          <a:picLocks noChangeAspect="1"/>
        </xdr:cNvPicPr>
      </xdr:nvPicPr>
      <xdr:blipFill>
        <a:blip xmlns:r="http://schemas.openxmlformats.org/officeDocument/2006/relationships" r:embed="rId260">
          <a:extLst>
            <a:ext uri="{28A0092B-C50C-407E-A947-70E740481C1C}">
              <a14:useLocalDpi xmlns:a14="http://schemas.microsoft.com/office/drawing/2010/main" val="0"/>
            </a:ext>
          </a:extLst>
        </a:blip>
        <a:srcRect/>
        <a:stretch/>
      </xdr:blipFill>
      <xdr:spPr>
        <a:xfrm>
          <a:off x="5930602" y="124003079"/>
          <a:ext cx="914400" cy="914400"/>
        </a:xfrm>
        <a:prstGeom prst="rect">
          <a:avLst/>
        </a:prstGeom>
      </xdr:spPr>
    </xdr:pic>
    <xdr:clientData/>
  </xdr:twoCellAnchor>
  <xdr:twoCellAnchor>
    <xdr:from>
      <xdr:col>4</xdr:col>
      <xdr:colOff>29375</xdr:colOff>
      <xdr:row>15</xdr:row>
      <xdr:rowOff>10291</xdr:rowOff>
    </xdr:from>
    <xdr:to>
      <xdr:col>5</xdr:col>
      <xdr:colOff>1885</xdr:colOff>
      <xdr:row>15</xdr:row>
      <xdr:rowOff>923646</xdr:rowOff>
    </xdr:to>
    <xdr:pic>
      <xdr:nvPicPr>
        <xdr:cNvPr id="93" name="Picture 92">
          <a:extLst>
            <a:ext uri="{FF2B5EF4-FFF2-40B4-BE49-F238E27FC236}">
              <a16:creationId xmlns:a16="http://schemas.microsoft.com/office/drawing/2014/main" id="{6F69CE5C-59E4-E643-8115-AB1D70F442D8}"/>
            </a:ext>
          </a:extLst>
        </xdr:cNvPr>
        <xdr:cNvPicPr>
          <a:picLocks noChangeAspect="1"/>
        </xdr:cNvPicPr>
      </xdr:nvPicPr>
      <xdr:blipFill>
        <a:blip xmlns:r="http://schemas.openxmlformats.org/officeDocument/2006/relationships" r:embed="rId261">
          <a:extLst>
            <a:ext uri="{28A0092B-C50C-407E-A947-70E740481C1C}">
              <a14:useLocalDpi xmlns:a14="http://schemas.microsoft.com/office/drawing/2010/main" val="0"/>
            </a:ext>
          </a:extLst>
        </a:blip>
        <a:srcRect/>
        <a:stretch/>
      </xdr:blipFill>
      <xdr:spPr>
        <a:xfrm>
          <a:off x="9846475" y="124000391"/>
          <a:ext cx="1826710" cy="913355"/>
        </a:xfrm>
        <a:prstGeom prst="rect">
          <a:avLst/>
        </a:prstGeom>
      </xdr:spPr>
    </xdr:pic>
    <xdr:clientData/>
  </xdr:twoCellAnchor>
  <xdr:twoCellAnchor>
    <xdr:from>
      <xdr:col>2</xdr:col>
      <xdr:colOff>12402</xdr:colOff>
      <xdr:row>13</xdr:row>
      <xdr:rowOff>12979</xdr:rowOff>
    </xdr:from>
    <xdr:to>
      <xdr:col>2</xdr:col>
      <xdr:colOff>926802</xdr:colOff>
      <xdr:row>13</xdr:row>
      <xdr:rowOff>927379</xdr:rowOff>
    </xdr:to>
    <xdr:pic>
      <xdr:nvPicPr>
        <xdr:cNvPr id="94" name="Picture 93">
          <a:extLst>
            <a:ext uri="{FF2B5EF4-FFF2-40B4-BE49-F238E27FC236}">
              <a16:creationId xmlns:a16="http://schemas.microsoft.com/office/drawing/2014/main" id="{D40EC618-837B-EB40-AD7B-49B1EEBCC325}"/>
            </a:ext>
          </a:extLst>
        </xdr:cNvPr>
        <xdr:cNvPicPr>
          <a:picLocks noChangeAspect="1"/>
        </xdr:cNvPicPr>
      </xdr:nvPicPr>
      <xdr:blipFill>
        <a:blip xmlns:r="http://schemas.openxmlformats.org/officeDocument/2006/relationships" r:embed="rId262">
          <a:extLst>
            <a:ext uri="{28A0092B-C50C-407E-A947-70E740481C1C}">
              <a14:useLocalDpi xmlns:a14="http://schemas.microsoft.com/office/drawing/2010/main" val="0"/>
            </a:ext>
          </a:extLst>
        </a:blip>
        <a:srcRect/>
        <a:stretch/>
      </xdr:blipFill>
      <xdr:spPr>
        <a:xfrm>
          <a:off x="5930602" y="120243879"/>
          <a:ext cx="914400" cy="914400"/>
        </a:xfrm>
        <a:prstGeom prst="rect">
          <a:avLst/>
        </a:prstGeom>
      </xdr:spPr>
    </xdr:pic>
    <xdr:clientData/>
  </xdr:twoCellAnchor>
  <xdr:twoCellAnchor>
    <xdr:from>
      <xdr:col>4</xdr:col>
      <xdr:colOff>29375</xdr:colOff>
      <xdr:row>13</xdr:row>
      <xdr:rowOff>10291</xdr:rowOff>
    </xdr:from>
    <xdr:to>
      <xdr:col>5</xdr:col>
      <xdr:colOff>1885</xdr:colOff>
      <xdr:row>13</xdr:row>
      <xdr:rowOff>923646</xdr:rowOff>
    </xdr:to>
    <xdr:pic>
      <xdr:nvPicPr>
        <xdr:cNvPr id="95" name="Picture 94">
          <a:extLst>
            <a:ext uri="{FF2B5EF4-FFF2-40B4-BE49-F238E27FC236}">
              <a16:creationId xmlns:a16="http://schemas.microsoft.com/office/drawing/2014/main" id="{EFF2C500-B95A-D345-8B8D-F637CFA97075}"/>
            </a:ext>
          </a:extLst>
        </xdr:cNvPr>
        <xdr:cNvPicPr>
          <a:picLocks noChangeAspect="1"/>
        </xdr:cNvPicPr>
      </xdr:nvPicPr>
      <xdr:blipFill>
        <a:blip xmlns:r="http://schemas.openxmlformats.org/officeDocument/2006/relationships" r:embed="rId263">
          <a:extLst>
            <a:ext uri="{28A0092B-C50C-407E-A947-70E740481C1C}">
              <a14:useLocalDpi xmlns:a14="http://schemas.microsoft.com/office/drawing/2010/main" val="0"/>
            </a:ext>
          </a:extLst>
        </a:blip>
        <a:srcRect/>
        <a:stretch/>
      </xdr:blipFill>
      <xdr:spPr>
        <a:xfrm>
          <a:off x="9846475" y="120241191"/>
          <a:ext cx="1826710" cy="913355"/>
        </a:xfrm>
        <a:prstGeom prst="rect">
          <a:avLst/>
        </a:prstGeom>
      </xdr:spPr>
    </xdr:pic>
    <xdr:clientData/>
  </xdr:twoCellAnchor>
  <xdr:twoCellAnchor>
    <xdr:from>
      <xdr:col>2</xdr:col>
      <xdr:colOff>12402</xdr:colOff>
      <xdr:row>16</xdr:row>
      <xdr:rowOff>12979</xdr:rowOff>
    </xdr:from>
    <xdr:to>
      <xdr:col>2</xdr:col>
      <xdr:colOff>926802</xdr:colOff>
      <xdr:row>16</xdr:row>
      <xdr:rowOff>927379</xdr:rowOff>
    </xdr:to>
    <xdr:pic>
      <xdr:nvPicPr>
        <xdr:cNvPr id="96" name="Picture 95">
          <a:extLst>
            <a:ext uri="{FF2B5EF4-FFF2-40B4-BE49-F238E27FC236}">
              <a16:creationId xmlns:a16="http://schemas.microsoft.com/office/drawing/2014/main" id="{6014397F-BD88-DA48-BADE-44A1815CEF11}"/>
            </a:ext>
          </a:extLst>
        </xdr:cNvPr>
        <xdr:cNvPicPr>
          <a:picLocks noChangeAspect="1"/>
        </xdr:cNvPicPr>
      </xdr:nvPicPr>
      <xdr:blipFill>
        <a:blip xmlns:r="http://schemas.openxmlformats.org/officeDocument/2006/relationships" r:embed="rId264">
          <a:extLst>
            <a:ext uri="{28A0092B-C50C-407E-A947-70E740481C1C}">
              <a14:useLocalDpi xmlns:a14="http://schemas.microsoft.com/office/drawing/2010/main" val="0"/>
            </a:ext>
          </a:extLst>
        </a:blip>
        <a:srcRect/>
        <a:stretch/>
      </xdr:blipFill>
      <xdr:spPr>
        <a:xfrm>
          <a:off x="5930602" y="123063279"/>
          <a:ext cx="914400" cy="914400"/>
        </a:xfrm>
        <a:prstGeom prst="rect">
          <a:avLst/>
        </a:prstGeom>
      </xdr:spPr>
    </xdr:pic>
    <xdr:clientData/>
  </xdr:twoCellAnchor>
  <xdr:twoCellAnchor>
    <xdr:from>
      <xdr:col>4</xdr:col>
      <xdr:colOff>29375</xdr:colOff>
      <xdr:row>16</xdr:row>
      <xdr:rowOff>10291</xdr:rowOff>
    </xdr:from>
    <xdr:to>
      <xdr:col>5</xdr:col>
      <xdr:colOff>1885</xdr:colOff>
      <xdr:row>16</xdr:row>
      <xdr:rowOff>923646</xdr:rowOff>
    </xdr:to>
    <xdr:pic>
      <xdr:nvPicPr>
        <xdr:cNvPr id="97" name="Picture 96">
          <a:extLst>
            <a:ext uri="{FF2B5EF4-FFF2-40B4-BE49-F238E27FC236}">
              <a16:creationId xmlns:a16="http://schemas.microsoft.com/office/drawing/2014/main" id="{0DA95FFE-4B5F-6043-8286-880A84CEFD9F}"/>
            </a:ext>
          </a:extLst>
        </xdr:cNvPr>
        <xdr:cNvPicPr>
          <a:picLocks noChangeAspect="1"/>
        </xdr:cNvPicPr>
      </xdr:nvPicPr>
      <xdr:blipFill>
        <a:blip xmlns:r="http://schemas.openxmlformats.org/officeDocument/2006/relationships" r:embed="rId265">
          <a:extLst>
            <a:ext uri="{28A0092B-C50C-407E-A947-70E740481C1C}">
              <a14:useLocalDpi xmlns:a14="http://schemas.microsoft.com/office/drawing/2010/main" val="0"/>
            </a:ext>
          </a:extLst>
        </a:blip>
        <a:srcRect/>
        <a:stretch/>
      </xdr:blipFill>
      <xdr:spPr>
        <a:xfrm>
          <a:off x="9846475" y="123060591"/>
          <a:ext cx="1826710" cy="913355"/>
        </a:xfrm>
        <a:prstGeom prst="rect">
          <a:avLst/>
        </a:prstGeom>
      </xdr:spPr>
    </xdr:pic>
    <xdr:clientData/>
  </xdr:twoCellAnchor>
  <xdr:twoCellAnchor>
    <xdr:from>
      <xdr:col>2</xdr:col>
      <xdr:colOff>12402</xdr:colOff>
      <xdr:row>14</xdr:row>
      <xdr:rowOff>12979</xdr:rowOff>
    </xdr:from>
    <xdr:to>
      <xdr:col>2</xdr:col>
      <xdr:colOff>926802</xdr:colOff>
      <xdr:row>14</xdr:row>
      <xdr:rowOff>927379</xdr:rowOff>
    </xdr:to>
    <xdr:pic>
      <xdr:nvPicPr>
        <xdr:cNvPr id="98" name="Picture 97">
          <a:extLst>
            <a:ext uri="{FF2B5EF4-FFF2-40B4-BE49-F238E27FC236}">
              <a16:creationId xmlns:a16="http://schemas.microsoft.com/office/drawing/2014/main" id="{B6C16A8E-9703-CB44-8F9B-9D0FD3B2EA4E}"/>
            </a:ext>
          </a:extLst>
        </xdr:cNvPr>
        <xdr:cNvPicPr>
          <a:picLocks noChangeAspect="1"/>
        </xdr:cNvPicPr>
      </xdr:nvPicPr>
      <xdr:blipFill>
        <a:blip xmlns:r="http://schemas.openxmlformats.org/officeDocument/2006/relationships" r:embed="rId266">
          <a:extLst>
            <a:ext uri="{28A0092B-C50C-407E-A947-70E740481C1C}">
              <a14:useLocalDpi xmlns:a14="http://schemas.microsoft.com/office/drawing/2010/main" val="0"/>
            </a:ext>
          </a:extLst>
        </a:blip>
        <a:srcRect/>
        <a:stretch/>
      </xdr:blipFill>
      <xdr:spPr>
        <a:xfrm>
          <a:off x="5930602" y="119304079"/>
          <a:ext cx="914400" cy="914400"/>
        </a:xfrm>
        <a:prstGeom prst="rect">
          <a:avLst/>
        </a:prstGeom>
      </xdr:spPr>
    </xdr:pic>
    <xdr:clientData/>
  </xdr:twoCellAnchor>
  <xdr:twoCellAnchor>
    <xdr:from>
      <xdr:col>4</xdr:col>
      <xdr:colOff>29375</xdr:colOff>
      <xdr:row>14</xdr:row>
      <xdr:rowOff>10291</xdr:rowOff>
    </xdr:from>
    <xdr:to>
      <xdr:col>5</xdr:col>
      <xdr:colOff>1885</xdr:colOff>
      <xdr:row>14</xdr:row>
      <xdr:rowOff>923646</xdr:rowOff>
    </xdr:to>
    <xdr:pic>
      <xdr:nvPicPr>
        <xdr:cNvPr id="99" name="Picture 98">
          <a:extLst>
            <a:ext uri="{FF2B5EF4-FFF2-40B4-BE49-F238E27FC236}">
              <a16:creationId xmlns:a16="http://schemas.microsoft.com/office/drawing/2014/main" id="{95ADADF7-BC53-DD40-85B0-F0D190730DCA}"/>
            </a:ext>
          </a:extLst>
        </xdr:cNvPr>
        <xdr:cNvPicPr>
          <a:picLocks noChangeAspect="1"/>
        </xdr:cNvPicPr>
      </xdr:nvPicPr>
      <xdr:blipFill>
        <a:blip xmlns:r="http://schemas.openxmlformats.org/officeDocument/2006/relationships" r:embed="rId267">
          <a:extLst>
            <a:ext uri="{28A0092B-C50C-407E-A947-70E740481C1C}">
              <a14:useLocalDpi xmlns:a14="http://schemas.microsoft.com/office/drawing/2010/main" val="0"/>
            </a:ext>
          </a:extLst>
        </a:blip>
        <a:srcRect/>
        <a:stretch/>
      </xdr:blipFill>
      <xdr:spPr>
        <a:xfrm>
          <a:off x="9846475" y="119301391"/>
          <a:ext cx="1826710" cy="913355"/>
        </a:xfrm>
        <a:prstGeom prst="rect">
          <a:avLst/>
        </a:prstGeom>
      </xdr:spPr>
    </xdr:pic>
    <xdr:clientData/>
  </xdr:twoCellAnchor>
  <xdr:twoCellAnchor>
    <xdr:from>
      <xdr:col>2</xdr:col>
      <xdr:colOff>12402</xdr:colOff>
      <xdr:row>17</xdr:row>
      <xdr:rowOff>12979</xdr:rowOff>
    </xdr:from>
    <xdr:to>
      <xdr:col>2</xdr:col>
      <xdr:colOff>926802</xdr:colOff>
      <xdr:row>17</xdr:row>
      <xdr:rowOff>927379</xdr:rowOff>
    </xdr:to>
    <xdr:pic>
      <xdr:nvPicPr>
        <xdr:cNvPr id="100" name="Picture 99">
          <a:extLst>
            <a:ext uri="{FF2B5EF4-FFF2-40B4-BE49-F238E27FC236}">
              <a16:creationId xmlns:a16="http://schemas.microsoft.com/office/drawing/2014/main" id="{4049AFC9-D392-2F4E-ADF4-78D055AD82D8}"/>
            </a:ext>
          </a:extLst>
        </xdr:cNvPr>
        <xdr:cNvPicPr>
          <a:picLocks noChangeAspect="1"/>
        </xdr:cNvPicPr>
      </xdr:nvPicPr>
      <xdr:blipFill>
        <a:blip xmlns:r="http://schemas.openxmlformats.org/officeDocument/2006/relationships" r:embed="rId268">
          <a:extLst>
            <a:ext uri="{28A0092B-C50C-407E-A947-70E740481C1C}">
              <a14:useLocalDpi xmlns:a14="http://schemas.microsoft.com/office/drawing/2010/main" val="0"/>
            </a:ext>
          </a:extLst>
        </a:blip>
        <a:srcRect/>
        <a:stretch/>
      </xdr:blipFill>
      <xdr:spPr>
        <a:xfrm>
          <a:off x="5930602" y="122123479"/>
          <a:ext cx="914400" cy="914400"/>
        </a:xfrm>
        <a:prstGeom prst="rect">
          <a:avLst/>
        </a:prstGeom>
      </xdr:spPr>
    </xdr:pic>
    <xdr:clientData/>
  </xdr:twoCellAnchor>
  <xdr:twoCellAnchor>
    <xdr:from>
      <xdr:col>4</xdr:col>
      <xdr:colOff>29375</xdr:colOff>
      <xdr:row>17</xdr:row>
      <xdr:rowOff>10291</xdr:rowOff>
    </xdr:from>
    <xdr:to>
      <xdr:col>5</xdr:col>
      <xdr:colOff>1885</xdr:colOff>
      <xdr:row>17</xdr:row>
      <xdr:rowOff>923646</xdr:rowOff>
    </xdr:to>
    <xdr:pic>
      <xdr:nvPicPr>
        <xdr:cNvPr id="101" name="Picture 100">
          <a:extLst>
            <a:ext uri="{FF2B5EF4-FFF2-40B4-BE49-F238E27FC236}">
              <a16:creationId xmlns:a16="http://schemas.microsoft.com/office/drawing/2014/main" id="{5E92099A-D1DB-7D4F-8303-0278F6A37733}"/>
            </a:ext>
          </a:extLst>
        </xdr:cNvPr>
        <xdr:cNvPicPr>
          <a:picLocks noChangeAspect="1"/>
        </xdr:cNvPicPr>
      </xdr:nvPicPr>
      <xdr:blipFill>
        <a:blip xmlns:r="http://schemas.openxmlformats.org/officeDocument/2006/relationships" r:embed="rId269">
          <a:extLst>
            <a:ext uri="{28A0092B-C50C-407E-A947-70E740481C1C}">
              <a14:useLocalDpi xmlns:a14="http://schemas.microsoft.com/office/drawing/2010/main" val="0"/>
            </a:ext>
          </a:extLst>
        </a:blip>
        <a:srcRect/>
        <a:stretch/>
      </xdr:blipFill>
      <xdr:spPr>
        <a:xfrm>
          <a:off x="9846475" y="122120791"/>
          <a:ext cx="1826710" cy="913355"/>
        </a:xfrm>
        <a:prstGeom prst="rect">
          <a:avLst/>
        </a:prstGeom>
      </xdr:spPr>
    </xdr:pic>
    <xdr:clientData/>
  </xdr:twoCellAnchor>
  <xdr:twoCellAnchor>
    <xdr:from>
      <xdr:col>2</xdr:col>
      <xdr:colOff>12402</xdr:colOff>
      <xdr:row>72</xdr:row>
      <xdr:rowOff>12979</xdr:rowOff>
    </xdr:from>
    <xdr:to>
      <xdr:col>2</xdr:col>
      <xdr:colOff>926802</xdr:colOff>
      <xdr:row>72</xdr:row>
      <xdr:rowOff>927379</xdr:rowOff>
    </xdr:to>
    <xdr:pic>
      <xdr:nvPicPr>
        <xdr:cNvPr id="258" name="Picture 257">
          <a:extLst>
            <a:ext uri="{FF2B5EF4-FFF2-40B4-BE49-F238E27FC236}">
              <a16:creationId xmlns:a16="http://schemas.microsoft.com/office/drawing/2014/main" id="{3AC1AA9A-7075-FA4A-BBCB-CAF771029165}"/>
            </a:ext>
          </a:extLst>
        </xdr:cNvPr>
        <xdr:cNvPicPr>
          <a:picLocks noChangeAspect="1"/>
        </xdr:cNvPicPr>
      </xdr:nvPicPr>
      <xdr:blipFill>
        <a:blip xmlns:r="http://schemas.openxmlformats.org/officeDocument/2006/relationships" r:embed="rId270">
          <a:extLst>
            <a:ext uri="{28A0092B-C50C-407E-A947-70E740481C1C}">
              <a14:useLocalDpi xmlns:a14="http://schemas.microsoft.com/office/drawing/2010/main" val="0"/>
            </a:ext>
          </a:extLst>
        </a:blip>
        <a:srcRect/>
        <a:stretch/>
      </xdr:blipFill>
      <xdr:spPr>
        <a:xfrm>
          <a:off x="5930602" y="131521479"/>
          <a:ext cx="914400" cy="914400"/>
        </a:xfrm>
        <a:prstGeom prst="rect">
          <a:avLst/>
        </a:prstGeom>
      </xdr:spPr>
    </xdr:pic>
    <xdr:clientData/>
  </xdr:twoCellAnchor>
  <xdr:twoCellAnchor>
    <xdr:from>
      <xdr:col>2</xdr:col>
      <xdr:colOff>12402</xdr:colOff>
      <xdr:row>74</xdr:row>
      <xdr:rowOff>12979</xdr:rowOff>
    </xdr:from>
    <xdr:to>
      <xdr:col>2</xdr:col>
      <xdr:colOff>926802</xdr:colOff>
      <xdr:row>74</xdr:row>
      <xdr:rowOff>927379</xdr:rowOff>
    </xdr:to>
    <xdr:pic>
      <xdr:nvPicPr>
        <xdr:cNvPr id="263" name="Picture 262">
          <a:extLst>
            <a:ext uri="{FF2B5EF4-FFF2-40B4-BE49-F238E27FC236}">
              <a16:creationId xmlns:a16="http://schemas.microsoft.com/office/drawing/2014/main" id="{35D19A70-A666-D541-8C83-783E9FEDED71}"/>
            </a:ext>
          </a:extLst>
        </xdr:cNvPr>
        <xdr:cNvPicPr>
          <a:picLocks noChangeAspect="1"/>
        </xdr:cNvPicPr>
      </xdr:nvPicPr>
      <xdr:blipFill>
        <a:blip xmlns:r="http://schemas.openxmlformats.org/officeDocument/2006/relationships" r:embed="rId271">
          <a:extLst>
            <a:ext uri="{28A0092B-C50C-407E-A947-70E740481C1C}">
              <a14:useLocalDpi xmlns:a14="http://schemas.microsoft.com/office/drawing/2010/main" val="0"/>
            </a:ext>
          </a:extLst>
        </a:blip>
        <a:srcRect/>
        <a:stretch/>
      </xdr:blipFill>
      <xdr:spPr>
        <a:xfrm>
          <a:off x="5930602" y="132461279"/>
          <a:ext cx="914400" cy="914400"/>
        </a:xfrm>
        <a:prstGeom prst="rect">
          <a:avLst/>
        </a:prstGeom>
      </xdr:spPr>
    </xdr:pic>
    <xdr:clientData/>
  </xdr:twoCellAnchor>
  <xdr:twoCellAnchor>
    <xdr:from>
      <xdr:col>2</xdr:col>
      <xdr:colOff>12402</xdr:colOff>
      <xdr:row>75</xdr:row>
      <xdr:rowOff>12979</xdr:rowOff>
    </xdr:from>
    <xdr:to>
      <xdr:col>2</xdr:col>
      <xdr:colOff>926802</xdr:colOff>
      <xdr:row>75</xdr:row>
      <xdr:rowOff>927379</xdr:rowOff>
    </xdr:to>
    <xdr:pic>
      <xdr:nvPicPr>
        <xdr:cNvPr id="266" name="Picture 265">
          <a:extLst>
            <a:ext uri="{FF2B5EF4-FFF2-40B4-BE49-F238E27FC236}">
              <a16:creationId xmlns:a16="http://schemas.microsoft.com/office/drawing/2014/main" id="{28357302-56F8-3946-A684-8763D21BEAD0}"/>
            </a:ext>
          </a:extLst>
        </xdr:cNvPr>
        <xdr:cNvPicPr>
          <a:picLocks noChangeAspect="1"/>
        </xdr:cNvPicPr>
      </xdr:nvPicPr>
      <xdr:blipFill>
        <a:blip xmlns:r="http://schemas.openxmlformats.org/officeDocument/2006/relationships" r:embed="rId272">
          <a:extLst>
            <a:ext uri="{28A0092B-C50C-407E-A947-70E740481C1C}">
              <a14:useLocalDpi xmlns:a14="http://schemas.microsoft.com/office/drawing/2010/main" val="0"/>
            </a:ext>
          </a:extLst>
        </a:blip>
        <a:srcRect/>
        <a:stretch/>
      </xdr:blipFill>
      <xdr:spPr>
        <a:xfrm>
          <a:off x="5930602" y="11227079"/>
          <a:ext cx="914400" cy="914400"/>
        </a:xfrm>
        <a:prstGeom prst="rect">
          <a:avLst/>
        </a:prstGeom>
      </xdr:spPr>
    </xdr:pic>
    <xdr:clientData/>
  </xdr:twoCellAnchor>
  <xdr:twoCellAnchor>
    <xdr:from>
      <xdr:col>2</xdr:col>
      <xdr:colOff>12402</xdr:colOff>
      <xdr:row>71</xdr:row>
      <xdr:rowOff>12979</xdr:rowOff>
    </xdr:from>
    <xdr:to>
      <xdr:col>2</xdr:col>
      <xdr:colOff>926802</xdr:colOff>
      <xdr:row>71</xdr:row>
      <xdr:rowOff>927379</xdr:rowOff>
    </xdr:to>
    <xdr:pic>
      <xdr:nvPicPr>
        <xdr:cNvPr id="244" name="Picture 243">
          <a:extLst>
            <a:ext uri="{FF2B5EF4-FFF2-40B4-BE49-F238E27FC236}">
              <a16:creationId xmlns:a16="http://schemas.microsoft.com/office/drawing/2014/main" id="{D61B6178-B7A0-3140-95CB-E67183B1E0C1}"/>
            </a:ext>
          </a:extLst>
        </xdr:cNvPr>
        <xdr:cNvPicPr>
          <a:picLocks noChangeAspect="1"/>
        </xdr:cNvPicPr>
      </xdr:nvPicPr>
      <xdr:blipFill>
        <a:blip xmlns:r="http://schemas.openxmlformats.org/officeDocument/2006/relationships" r:embed="rId273">
          <a:extLst>
            <a:ext uri="{28A0092B-C50C-407E-A947-70E740481C1C}">
              <a14:useLocalDpi xmlns:a14="http://schemas.microsoft.com/office/drawing/2010/main" val="0"/>
            </a:ext>
          </a:extLst>
        </a:blip>
        <a:srcRect/>
        <a:stretch/>
      </xdr:blipFill>
      <xdr:spPr>
        <a:xfrm>
          <a:off x="5930602" y="129641879"/>
          <a:ext cx="914400" cy="914400"/>
        </a:xfrm>
        <a:prstGeom prst="rect">
          <a:avLst/>
        </a:prstGeom>
      </xdr:spPr>
    </xdr:pic>
    <xdr:clientData/>
  </xdr:twoCellAnchor>
  <xdr:twoCellAnchor>
    <xdr:from>
      <xdr:col>2</xdr:col>
      <xdr:colOff>12402</xdr:colOff>
      <xdr:row>48</xdr:row>
      <xdr:rowOff>12979</xdr:rowOff>
    </xdr:from>
    <xdr:to>
      <xdr:col>2</xdr:col>
      <xdr:colOff>926802</xdr:colOff>
      <xdr:row>48</xdr:row>
      <xdr:rowOff>927379</xdr:rowOff>
    </xdr:to>
    <xdr:pic>
      <xdr:nvPicPr>
        <xdr:cNvPr id="357" name="Picture 356">
          <a:extLst>
            <a:ext uri="{FF2B5EF4-FFF2-40B4-BE49-F238E27FC236}">
              <a16:creationId xmlns:a16="http://schemas.microsoft.com/office/drawing/2014/main" id="{E654E2D2-E6A1-D849-99E8-D5D10801D3E7}"/>
            </a:ext>
          </a:extLst>
        </xdr:cNvPr>
        <xdr:cNvPicPr>
          <a:picLocks noChangeAspect="1"/>
        </xdr:cNvPicPr>
      </xdr:nvPicPr>
      <xdr:blipFill>
        <a:blip xmlns:r="http://schemas.openxmlformats.org/officeDocument/2006/relationships" r:embed="rId274">
          <a:extLst>
            <a:ext uri="{28A0092B-C50C-407E-A947-70E740481C1C}">
              <a14:useLocalDpi xmlns:a14="http://schemas.microsoft.com/office/drawing/2010/main" val="0"/>
            </a:ext>
          </a:extLst>
        </a:blip>
        <a:srcRect/>
        <a:stretch/>
      </xdr:blipFill>
      <xdr:spPr>
        <a:xfrm>
          <a:off x="5930602" y="132461279"/>
          <a:ext cx="914400" cy="914400"/>
        </a:xfrm>
        <a:prstGeom prst="rect">
          <a:avLst/>
        </a:prstGeom>
      </xdr:spPr>
    </xdr:pic>
    <xdr:clientData/>
  </xdr:twoCellAnchor>
  <xdr:twoCellAnchor>
    <xdr:from>
      <xdr:col>2</xdr:col>
      <xdr:colOff>12402</xdr:colOff>
      <xdr:row>49</xdr:row>
      <xdr:rowOff>12979</xdr:rowOff>
    </xdr:from>
    <xdr:to>
      <xdr:col>2</xdr:col>
      <xdr:colOff>926802</xdr:colOff>
      <xdr:row>49</xdr:row>
      <xdr:rowOff>927379</xdr:rowOff>
    </xdr:to>
    <xdr:pic>
      <xdr:nvPicPr>
        <xdr:cNvPr id="358" name="Picture 357">
          <a:extLst>
            <a:ext uri="{FF2B5EF4-FFF2-40B4-BE49-F238E27FC236}">
              <a16:creationId xmlns:a16="http://schemas.microsoft.com/office/drawing/2014/main" id="{ED2E91A6-91C3-5C40-B8BA-C96C10B347CF}"/>
            </a:ext>
          </a:extLst>
        </xdr:cNvPr>
        <xdr:cNvPicPr>
          <a:picLocks noChangeAspect="1"/>
        </xdr:cNvPicPr>
      </xdr:nvPicPr>
      <xdr:blipFill>
        <a:blip xmlns:r="http://schemas.openxmlformats.org/officeDocument/2006/relationships" r:embed="rId275">
          <a:extLst>
            <a:ext uri="{28A0092B-C50C-407E-A947-70E740481C1C}">
              <a14:useLocalDpi xmlns:a14="http://schemas.microsoft.com/office/drawing/2010/main" val="0"/>
            </a:ext>
          </a:extLst>
        </a:blip>
        <a:srcRect/>
        <a:stretch/>
      </xdr:blipFill>
      <xdr:spPr>
        <a:xfrm>
          <a:off x="5930602" y="133401079"/>
          <a:ext cx="914400" cy="914400"/>
        </a:xfrm>
        <a:prstGeom prst="rect">
          <a:avLst/>
        </a:prstGeom>
      </xdr:spPr>
    </xdr:pic>
    <xdr:clientData/>
  </xdr:twoCellAnchor>
  <xdr:twoCellAnchor>
    <xdr:from>
      <xdr:col>2</xdr:col>
      <xdr:colOff>12402</xdr:colOff>
      <xdr:row>50</xdr:row>
      <xdr:rowOff>12979</xdr:rowOff>
    </xdr:from>
    <xdr:to>
      <xdr:col>2</xdr:col>
      <xdr:colOff>926802</xdr:colOff>
      <xdr:row>50</xdr:row>
      <xdr:rowOff>927379</xdr:rowOff>
    </xdr:to>
    <xdr:pic>
      <xdr:nvPicPr>
        <xdr:cNvPr id="359" name="Picture 358">
          <a:extLst>
            <a:ext uri="{FF2B5EF4-FFF2-40B4-BE49-F238E27FC236}">
              <a16:creationId xmlns:a16="http://schemas.microsoft.com/office/drawing/2014/main" id="{6E21AC73-E6E9-7D4C-AFCE-FF638546F907}"/>
            </a:ext>
          </a:extLst>
        </xdr:cNvPr>
        <xdr:cNvPicPr>
          <a:picLocks noChangeAspect="1"/>
        </xdr:cNvPicPr>
      </xdr:nvPicPr>
      <xdr:blipFill>
        <a:blip xmlns:r="http://schemas.openxmlformats.org/officeDocument/2006/relationships" r:embed="rId276">
          <a:extLst>
            <a:ext uri="{28A0092B-C50C-407E-A947-70E740481C1C}">
              <a14:useLocalDpi xmlns:a14="http://schemas.microsoft.com/office/drawing/2010/main" val="0"/>
            </a:ext>
          </a:extLst>
        </a:blip>
        <a:srcRect/>
        <a:stretch/>
      </xdr:blipFill>
      <xdr:spPr>
        <a:xfrm>
          <a:off x="5930602" y="134340879"/>
          <a:ext cx="914400" cy="914400"/>
        </a:xfrm>
        <a:prstGeom prst="rect">
          <a:avLst/>
        </a:prstGeom>
      </xdr:spPr>
    </xdr:pic>
    <xdr:clientData/>
  </xdr:twoCellAnchor>
  <xdr:twoCellAnchor>
    <xdr:from>
      <xdr:col>4</xdr:col>
      <xdr:colOff>29375</xdr:colOff>
      <xdr:row>48</xdr:row>
      <xdr:rowOff>10291</xdr:rowOff>
    </xdr:from>
    <xdr:to>
      <xdr:col>5</xdr:col>
      <xdr:colOff>1885</xdr:colOff>
      <xdr:row>48</xdr:row>
      <xdr:rowOff>923646</xdr:rowOff>
    </xdr:to>
    <xdr:pic>
      <xdr:nvPicPr>
        <xdr:cNvPr id="360" name="Picture 359">
          <a:extLst>
            <a:ext uri="{FF2B5EF4-FFF2-40B4-BE49-F238E27FC236}">
              <a16:creationId xmlns:a16="http://schemas.microsoft.com/office/drawing/2014/main" id="{BC0AEEC5-3474-DB4C-89F8-8A0BD403A4F3}"/>
            </a:ext>
          </a:extLst>
        </xdr:cNvPr>
        <xdr:cNvPicPr>
          <a:picLocks noChangeAspect="1"/>
        </xdr:cNvPicPr>
      </xdr:nvPicPr>
      <xdr:blipFill>
        <a:blip xmlns:r="http://schemas.openxmlformats.org/officeDocument/2006/relationships" r:embed="rId277">
          <a:extLst>
            <a:ext uri="{28A0092B-C50C-407E-A947-70E740481C1C}">
              <a14:useLocalDpi xmlns:a14="http://schemas.microsoft.com/office/drawing/2010/main" val="0"/>
            </a:ext>
          </a:extLst>
        </a:blip>
        <a:srcRect/>
        <a:stretch/>
      </xdr:blipFill>
      <xdr:spPr>
        <a:xfrm>
          <a:off x="9846475" y="132458591"/>
          <a:ext cx="1826710" cy="913355"/>
        </a:xfrm>
        <a:prstGeom prst="rect">
          <a:avLst/>
        </a:prstGeom>
      </xdr:spPr>
    </xdr:pic>
    <xdr:clientData/>
  </xdr:twoCellAnchor>
  <xdr:twoCellAnchor>
    <xdr:from>
      <xdr:col>4</xdr:col>
      <xdr:colOff>29375</xdr:colOff>
      <xdr:row>49</xdr:row>
      <xdr:rowOff>10291</xdr:rowOff>
    </xdr:from>
    <xdr:to>
      <xdr:col>5</xdr:col>
      <xdr:colOff>1885</xdr:colOff>
      <xdr:row>49</xdr:row>
      <xdr:rowOff>923646</xdr:rowOff>
    </xdr:to>
    <xdr:pic>
      <xdr:nvPicPr>
        <xdr:cNvPr id="361" name="Picture 360">
          <a:extLst>
            <a:ext uri="{FF2B5EF4-FFF2-40B4-BE49-F238E27FC236}">
              <a16:creationId xmlns:a16="http://schemas.microsoft.com/office/drawing/2014/main" id="{B44B19ED-831D-3746-8627-568B1AFB5D7E}"/>
            </a:ext>
          </a:extLst>
        </xdr:cNvPr>
        <xdr:cNvPicPr>
          <a:picLocks noChangeAspect="1"/>
        </xdr:cNvPicPr>
      </xdr:nvPicPr>
      <xdr:blipFill>
        <a:blip xmlns:r="http://schemas.openxmlformats.org/officeDocument/2006/relationships" r:embed="rId278">
          <a:extLst>
            <a:ext uri="{28A0092B-C50C-407E-A947-70E740481C1C}">
              <a14:useLocalDpi xmlns:a14="http://schemas.microsoft.com/office/drawing/2010/main" val="0"/>
            </a:ext>
          </a:extLst>
        </a:blip>
        <a:srcRect/>
        <a:stretch/>
      </xdr:blipFill>
      <xdr:spPr>
        <a:xfrm>
          <a:off x="9846475" y="133398391"/>
          <a:ext cx="1826710" cy="913355"/>
        </a:xfrm>
        <a:prstGeom prst="rect">
          <a:avLst/>
        </a:prstGeom>
      </xdr:spPr>
    </xdr:pic>
    <xdr:clientData/>
  </xdr:twoCellAnchor>
  <xdr:twoCellAnchor>
    <xdr:from>
      <xdr:col>2</xdr:col>
      <xdr:colOff>12402</xdr:colOff>
      <xdr:row>70</xdr:row>
      <xdr:rowOff>12979</xdr:rowOff>
    </xdr:from>
    <xdr:to>
      <xdr:col>2</xdr:col>
      <xdr:colOff>926802</xdr:colOff>
      <xdr:row>70</xdr:row>
      <xdr:rowOff>927379</xdr:rowOff>
    </xdr:to>
    <xdr:pic>
      <xdr:nvPicPr>
        <xdr:cNvPr id="235" name="Picture 234">
          <a:extLst>
            <a:ext uri="{FF2B5EF4-FFF2-40B4-BE49-F238E27FC236}">
              <a16:creationId xmlns:a16="http://schemas.microsoft.com/office/drawing/2014/main" id="{7F8DF422-C9FB-D446-BC39-53AFD10AA7B5}"/>
            </a:ext>
          </a:extLst>
        </xdr:cNvPr>
        <xdr:cNvPicPr>
          <a:picLocks noChangeAspect="1"/>
        </xdr:cNvPicPr>
      </xdr:nvPicPr>
      <xdr:blipFill>
        <a:blip xmlns:r="http://schemas.openxmlformats.org/officeDocument/2006/relationships" r:embed="rId279">
          <a:extLst>
            <a:ext uri="{28A0092B-C50C-407E-A947-70E740481C1C}">
              <a14:useLocalDpi xmlns:a14="http://schemas.microsoft.com/office/drawing/2010/main" val="0"/>
            </a:ext>
          </a:extLst>
        </a:blip>
        <a:srcRect/>
        <a:stretch/>
      </xdr:blipFill>
      <xdr:spPr>
        <a:xfrm>
          <a:off x="5930602" y="6528079"/>
          <a:ext cx="914400" cy="914400"/>
        </a:xfrm>
        <a:prstGeom prst="rect">
          <a:avLst/>
        </a:prstGeom>
      </xdr:spPr>
    </xdr:pic>
    <xdr:clientData/>
  </xdr:twoCellAnchor>
  <xdr:twoCellAnchor>
    <xdr:from>
      <xdr:col>4</xdr:col>
      <xdr:colOff>29375</xdr:colOff>
      <xdr:row>50</xdr:row>
      <xdr:rowOff>10291</xdr:rowOff>
    </xdr:from>
    <xdr:to>
      <xdr:col>5</xdr:col>
      <xdr:colOff>1885</xdr:colOff>
      <xdr:row>50</xdr:row>
      <xdr:rowOff>923646</xdr:rowOff>
    </xdr:to>
    <xdr:pic>
      <xdr:nvPicPr>
        <xdr:cNvPr id="362" name="Picture 361">
          <a:extLst>
            <a:ext uri="{FF2B5EF4-FFF2-40B4-BE49-F238E27FC236}">
              <a16:creationId xmlns:a16="http://schemas.microsoft.com/office/drawing/2014/main" id="{34A082F9-F253-3B47-BC0C-B548531AAAA6}"/>
            </a:ext>
          </a:extLst>
        </xdr:cNvPr>
        <xdr:cNvPicPr>
          <a:picLocks noChangeAspect="1"/>
        </xdr:cNvPicPr>
      </xdr:nvPicPr>
      <xdr:blipFill>
        <a:blip xmlns:r="http://schemas.openxmlformats.org/officeDocument/2006/relationships" r:embed="rId280">
          <a:extLst>
            <a:ext uri="{28A0092B-C50C-407E-A947-70E740481C1C}">
              <a14:useLocalDpi xmlns:a14="http://schemas.microsoft.com/office/drawing/2010/main" val="0"/>
            </a:ext>
          </a:extLst>
        </a:blip>
        <a:srcRect/>
        <a:stretch/>
      </xdr:blipFill>
      <xdr:spPr>
        <a:xfrm>
          <a:off x="9846475" y="134338191"/>
          <a:ext cx="1826710" cy="913355"/>
        </a:xfrm>
        <a:prstGeom prst="rect">
          <a:avLst/>
        </a:prstGeom>
      </xdr:spPr>
    </xdr:pic>
    <xdr:clientData/>
  </xdr:twoCellAnchor>
  <xdr:twoCellAnchor>
    <xdr:from>
      <xdr:col>4</xdr:col>
      <xdr:colOff>17445</xdr:colOff>
      <xdr:row>70</xdr:row>
      <xdr:rowOff>14067</xdr:rowOff>
    </xdr:from>
    <xdr:to>
      <xdr:col>4</xdr:col>
      <xdr:colOff>1843289</xdr:colOff>
      <xdr:row>70</xdr:row>
      <xdr:rowOff>926989</xdr:rowOff>
    </xdr:to>
    <xdr:pic>
      <xdr:nvPicPr>
        <xdr:cNvPr id="237" name="Picture 236">
          <a:extLst>
            <a:ext uri="{FF2B5EF4-FFF2-40B4-BE49-F238E27FC236}">
              <a16:creationId xmlns:a16="http://schemas.microsoft.com/office/drawing/2014/main" id="{43A76728-1C05-A840-A045-E2ED31BFD031}"/>
            </a:ext>
          </a:extLst>
        </xdr:cNvPr>
        <xdr:cNvPicPr>
          <a:picLocks noChangeAspect="1"/>
        </xdr:cNvPicPr>
      </xdr:nvPicPr>
      <xdr:blipFill>
        <a:blip xmlns:r="http://schemas.openxmlformats.org/officeDocument/2006/relationships" r:embed="rId281">
          <a:extLst>
            <a:ext uri="{28A0092B-C50C-407E-A947-70E740481C1C}">
              <a14:useLocalDpi xmlns:a14="http://schemas.microsoft.com/office/drawing/2010/main" val="0"/>
            </a:ext>
          </a:extLst>
        </a:blip>
        <a:srcRect/>
        <a:stretch/>
      </xdr:blipFill>
      <xdr:spPr>
        <a:xfrm>
          <a:off x="9834545" y="6529167"/>
          <a:ext cx="1825844" cy="912922"/>
        </a:xfrm>
        <a:prstGeom prst="rect">
          <a:avLst/>
        </a:prstGeom>
        <a:ln w="3175">
          <a:noFill/>
        </a:ln>
      </xdr:spPr>
    </xdr:pic>
    <xdr:clientData/>
  </xdr:twoCellAnchor>
  <xdr:twoCellAnchor>
    <xdr:from>
      <xdr:col>2</xdr:col>
      <xdr:colOff>12402</xdr:colOff>
      <xdr:row>7</xdr:row>
      <xdr:rowOff>12979</xdr:rowOff>
    </xdr:from>
    <xdr:to>
      <xdr:col>2</xdr:col>
      <xdr:colOff>926802</xdr:colOff>
      <xdr:row>7</xdr:row>
      <xdr:rowOff>927379</xdr:rowOff>
    </xdr:to>
    <xdr:pic>
      <xdr:nvPicPr>
        <xdr:cNvPr id="3" name="Picture 2">
          <a:extLst>
            <a:ext uri="{FF2B5EF4-FFF2-40B4-BE49-F238E27FC236}">
              <a16:creationId xmlns:a16="http://schemas.microsoft.com/office/drawing/2014/main" id="{AC9637DC-156B-4742-9F00-996FF6920D08}"/>
            </a:ext>
          </a:extLst>
        </xdr:cNvPr>
        <xdr:cNvPicPr>
          <a:picLocks noChangeAspect="1"/>
        </xdr:cNvPicPr>
      </xdr:nvPicPr>
      <xdr:blipFill>
        <a:blip xmlns:r="http://schemas.openxmlformats.org/officeDocument/2006/relationships" r:embed="rId282">
          <a:extLst>
            <a:ext uri="{28A0092B-C50C-407E-A947-70E740481C1C}">
              <a14:useLocalDpi xmlns:a14="http://schemas.microsoft.com/office/drawing/2010/main" val="0"/>
            </a:ext>
          </a:extLst>
        </a:blip>
        <a:srcRect/>
        <a:stretch/>
      </xdr:blipFill>
      <xdr:spPr>
        <a:xfrm>
          <a:off x="5930602" y="43180279"/>
          <a:ext cx="914400" cy="914400"/>
        </a:xfrm>
        <a:prstGeom prst="rect">
          <a:avLst/>
        </a:prstGeom>
      </xdr:spPr>
    </xdr:pic>
    <xdr:clientData/>
  </xdr:twoCellAnchor>
  <xdr:twoCellAnchor>
    <xdr:from>
      <xdr:col>4</xdr:col>
      <xdr:colOff>29375</xdr:colOff>
      <xdr:row>7</xdr:row>
      <xdr:rowOff>10291</xdr:rowOff>
    </xdr:from>
    <xdr:to>
      <xdr:col>5</xdr:col>
      <xdr:colOff>1885</xdr:colOff>
      <xdr:row>7</xdr:row>
      <xdr:rowOff>923646</xdr:rowOff>
    </xdr:to>
    <xdr:pic>
      <xdr:nvPicPr>
        <xdr:cNvPr id="5" name="Picture 4">
          <a:extLst>
            <a:ext uri="{FF2B5EF4-FFF2-40B4-BE49-F238E27FC236}">
              <a16:creationId xmlns:a16="http://schemas.microsoft.com/office/drawing/2014/main" id="{FE29A26A-E40E-D04C-8BDF-5E503615AA83}"/>
            </a:ext>
          </a:extLst>
        </xdr:cNvPr>
        <xdr:cNvPicPr>
          <a:picLocks noChangeAspect="1"/>
        </xdr:cNvPicPr>
      </xdr:nvPicPr>
      <xdr:blipFill>
        <a:blip xmlns:r="http://schemas.openxmlformats.org/officeDocument/2006/relationships" r:embed="rId283">
          <a:extLst>
            <a:ext uri="{28A0092B-C50C-407E-A947-70E740481C1C}">
              <a14:useLocalDpi xmlns:a14="http://schemas.microsoft.com/office/drawing/2010/main" val="0"/>
            </a:ext>
          </a:extLst>
        </a:blip>
        <a:srcRect/>
        <a:stretch/>
      </xdr:blipFill>
      <xdr:spPr>
        <a:xfrm>
          <a:off x="9846475" y="43177591"/>
          <a:ext cx="1826710" cy="913355"/>
        </a:xfrm>
        <a:prstGeom prst="rect">
          <a:avLst/>
        </a:prstGeom>
      </xdr:spPr>
    </xdr:pic>
    <xdr:clientData/>
  </xdr:twoCellAnchor>
  <xdr:twoCellAnchor>
    <xdr:from>
      <xdr:col>2</xdr:col>
      <xdr:colOff>12402</xdr:colOff>
      <xdr:row>8</xdr:row>
      <xdr:rowOff>12979</xdr:rowOff>
    </xdr:from>
    <xdr:to>
      <xdr:col>2</xdr:col>
      <xdr:colOff>926802</xdr:colOff>
      <xdr:row>8</xdr:row>
      <xdr:rowOff>927379</xdr:rowOff>
    </xdr:to>
    <xdr:pic>
      <xdr:nvPicPr>
        <xdr:cNvPr id="10" name="Picture 9">
          <a:extLst>
            <a:ext uri="{FF2B5EF4-FFF2-40B4-BE49-F238E27FC236}">
              <a16:creationId xmlns:a16="http://schemas.microsoft.com/office/drawing/2014/main" id="{EBFB39D0-844D-2945-9028-7AA6D0F3767D}"/>
            </a:ext>
          </a:extLst>
        </xdr:cNvPr>
        <xdr:cNvPicPr>
          <a:picLocks noChangeAspect="1"/>
        </xdr:cNvPicPr>
      </xdr:nvPicPr>
      <xdr:blipFill>
        <a:blip xmlns:r="http://schemas.openxmlformats.org/officeDocument/2006/relationships" r:embed="rId284">
          <a:extLst>
            <a:ext uri="{28A0092B-C50C-407E-A947-70E740481C1C}">
              <a14:useLocalDpi xmlns:a14="http://schemas.microsoft.com/office/drawing/2010/main" val="0"/>
            </a:ext>
          </a:extLst>
        </a:blip>
        <a:srcRect/>
        <a:stretch/>
      </xdr:blipFill>
      <xdr:spPr>
        <a:xfrm>
          <a:off x="5930602" y="52578279"/>
          <a:ext cx="914400" cy="914400"/>
        </a:xfrm>
        <a:prstGeom prst="rect">
          <a:avLst/>
        </a:prstGeom>
      </xdr:spPr>
    </xdr:pic>
    <xdr:clientData/>
  </xdr:twoCellAnchor>
  <xdr:twoCellAnchor>
    <xdr:from>
      <xdr:col>4</xdr:col>
      <xdr:colOff>17445</xdr:colOff>
      <xdr:row>8</xdr:row>
      <xdr:rowOff>14067</xdr:rowOff>
    </xdr:from>
    <xdr:to>
      <xdr:col>4</xdr:col>
      <xdr:colOff>1843289</xdr:colOff>
      <xdr:row>8</xdr:row>
      <xdr:rowOff>926989</xdr:rowOff>
    </xdr:to>
    <xdr:pic>
      <xdr:nvPicPr>
        <xdr:cNvPr id="58" name="Picture 57">
          <a:extLst>
            <a:ext uri="{FF2B5EF4-FFF2-40B4-BE49-F238E27FC236}">
              <a16:creationId xmlns:a16="http://schemas.microsoft.com/office/drawing/2014/main" id="{B4AAA648-513F-2B44-96C6-3792F5A32895}"/>
            </a:ext>
          </a:extLst>
        </xdr:cNvPr>
        <xdr:cNvPicPr>
          <a:picLocks noChangeAspect="1"/>
        </xdr:cNvPicPr>
      </xdr:nvPicPr>
      <xdr:blipFill>
        <a:blip xmlns:r="http://schemas.openxmlformats.org/officeDocument/2006/relationships" r:embed="rId285">
          <a:extLst>
            <a:ext uri="{28A0092B-C50C-407E-A947-70E740481C1C}">
              <a14:useLocalDpi xmlns:a14="http://schemas.microsoft.com/office/drawing/2010/main" val="0"/>
            </a:ext>
          </a:extLst>
        </a:blip>
        <a:srcRect/>
        <a:stretch/>
      </xdr:blipFill>
      <xdr:spPr>
        <a:xfrm>
          <a:off x="9834545" y="52579367"/>
          <a:ext cx="1825844" cy="912922"/>
        </a:xfrm>
        <a:prstGeom prst="rect">
          <a:avLst/>
        </a:prstGeom>
        <a:ln w="3175">
          <a:noFill/>
        </a:ln>
      </xdr:spPr>
    </xdr:pic>
    <xdr:clientData/>
  </xdr:twoCellAnchor>
</xdr:wsDr>
</file>

<file path=xl/drawings/drawing9.xml><?xml version="1.0" encoding="utf-8"?>
<xdr:wsDr xmlns:xdr="http://schemas.openxmlformats.org/drawingml/2006/spreadsheetDrawing" xmlns:a="http://schemas.openxmlformats.org/drawingml/2006/main">
  <xdr:twoCellAnchor>
    <xdr:from>
      <xdr:col>2</xdr:col>
      <xdr:colOff>25102</xdr:colOff>
      <xdr:row>51</xdr:row>
      <xdr:rowOff>12979</xdr:rowOff>
    </xdr:from>
    <xdr:to>
      <xdr:col>2</xdr:col>
      <xdr:colOff>939502</xdr:colOff>
      <xdr:row>51</xdr:row>
      <xdr:rowOff>927379</xdr:rowOff>
    </xdr:to>
    <xdr:pic>
      <xdr:nvPicPr>
        <xdr:cNvPr id="4" name="Picture 3">
          <a:extLst>
            <a:ext uri="{FF2B5EF4-FFF2-40B4-BE49-F238E27FC236}">
              <a16:creationId xmlns:a16="http://schemas.microsoft.com/office/drawing/2014/main" id="{82BDE3B6-6512-8843-8538-4432796F3596}"/>
            </a:ext>
          </a:extLst>
        </xdr:cNvPr>
        <xdr:cNvPicPr>
          <a:picLocks/>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43302" y="6528079"/>
          <a:ext cx="914400" cy="914400"/>
        </a:xfrm>
        <a:prstGeom prst="rect">
          <a:avLst/>
        </a:prstGeom>
      </xdr:spPr>
    </xdr:pic>
    <xdr:clientData/>
  </xdr:twoCellAnchor>
  <xdr:twoCellAnchor>
    <xdr:from>
      <xdr:col>2</xdr:col>
      <xdr:colOff>12402</xdr:colOff>
      <xdr:row>52</xdr:row>
      <xdr:rowOff>12979</xdr:rowOff>
    </xdr:from>
    <xdr:to>
      <xdr:col>2</xdr:col>
      <xdr:colOff>926802</xdr:colOff>
      <xdr:row>52</xdr:row>
      <xdr:rowOff>927379</xdr:rowOff>
    </xdr:to>
    <xdr:pic>
      <xdr:nvPicPr>
        <xdr:cNvPr id="5" name="Picture 4">
          <a:extLst>
            <a:ext uri="{FF2B5EF4-FFF2-40B4-BE49-F238E27FC236}">
              <a16:creationId xmlns:a16="http://schemas.microsoft.com/office/drawing/2014/main" id="{DD4EC0BB-67F9-5D4B-A445-3CCC855A0F82}"/>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930602" y="26263879"/>
          <a:ext cx="914400" cy="914400"/>
        </a:xfrm>
        <a:prstGeom prst="rect">
          <a:avLst/>
        </a:prstGeom>
      </xdr:spPr>
    </xdr:pic>
    <xdr:clientData/>
  </xdr:twoCellAnchor>
  <xdr:twoCellAnchor>
    <xdr:from>
      <xdr:col>2</xdr:col>
      <xdr:colOff>12402</xdr:colOff>
      <xdr:row>49</xdr:row>
      <xdr:rowOff>12979</xdr:rowOff>
    </xdr:from>
    <xdr:to>
      <xdr:col>2</xdr:col>
      <xdr:colOff>926802</xdr:colOff>
      <xdr:row>49</xdr:row>
      <xdr:rowOff>927379</xdr:rowOff>
    </xdr:to>
    <xdr:pic>
      <xdr:nvPicPr>
        <xdr:cNvPr id="6" name="Picture 5">
          <a:extLst>
            <a:ext uri="{FF2B5EF4-FFF2-40B4-BE49-F238E27FC236}">
              <a16:creationId xmlns:a16="http://schemas.microsoft.com/office/drawing/2014/main" id="{EEBA341C-3EC2-5049-B526-2E66B40F3305}"/>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0602" y="39421079"/>
          <a:ext cx="914400" cy="914400"/>
        </a:xfrm>
        <a:prstGeom prst="rect">
          <a:avLst/>
        </a:prstGeom>
      </xdr:spPr>
    </xdr:pic>
    <xdr:clientData/>
  </xdr:twoCellAnchor>
  <xdr:twoCellAnchor>
    <xdr:from>
      <xdr:col>2</xdr:col>
      <xdr:colOff>12402</xdr:colOff>
      <xdr:row>46</xdr:row>
      <xdr:rowOff>12979</xdr:rowOff>
    </xdr:from>
    <xdr:to>
      <xdr:col>2</xdr:col>
      <xdr:colOff>926802</xdr:colOff>
      <xdr:row>46</xdr:row>
      <xdr:rowOff>927379</xdr:rowOff>
    </xdr:to>
    <xdr:pic>
      <xdr:nvPicPr>
        <xdr:cNvPr id="7" name="Picture 6">
          <a:extLst>
            <a:ext uri="{FF2B5EF4-FFF2-40B4-BE49-F238E27FC236}">
              <a16:creationId xmlns:a16="http://schemas.microsoft.com/office/drawing/2014/main" id="{ADC769BA-A99F-AF46-B9E7-71BFBB23180A}"/>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930602" y="22504679"/>
          <a:ext cx="914400" cy="914400"/>
        </a:xfrm>
        <a:prstGeom prst="rect">
          <a:avLst/>
        </a:prstGeom>
      </xdr:spPr>
    </xdr:pic>
    <xdr:clientData/>
  </xdr:twoCellAnchor>
  <xdr:twoCellAnchor>
    <xdr:from>
      <xdr:col>2</xdr:col>
      <xdr:colOff>12402</xdr:colOff>
      <xdr:row>47</xdr:row>
      <xdr:rowOff>12979</xdr:rowOff>
    </xdr:from>
    <xdr:to>
      <xdr:col>2</xdr:col>
      <xdr:colOff>926802</xdr:colOff>
      <xdr:row>47</xdr:row>
      <xdr:rowOff>927379</xdr:rowOff>
    </xdr:to>
    <xdr:pic>
      <xdr:nvPicPr>
        <xdr:cNvPr id="8" name="Picture 7">
          <a:extLst>
            <a:ext uri="{FF2B5EF4-FFF2-40B4-BE49-F238E27FC236}">
              <a16:creationId xmlns:a16="http://schemas.microsoft.com/office/drawing/2014/main" id="{2CF96875-35EC-504D-89FF-102B55E5EBC5}"/>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5930602" y="30962879"/>
          <a:ext cx="914400" cy="914400"/>
        </a:xfrm>
        <a:prstGeom prst="rect">
          <a:avLst/>
        </a:prstGeom>
      </xdr:spPr>
    </xdr:pic>
    <xdr:clientData/>
  </xdr:twoCellAnchor>
  <xdr:twoCellAnchor>
    <xdr:from>
      <xdr:col>2</xdr:col>
      <xdr:colOff>12402</xdr:colOff>
      <xdr:row>45</xdr:row>
      <xdr:rowOff>12979</xdr:rowOff>
    </xdr:from>
    <xdr:to>
      <xdr:col>2</xdr:col>
      <xdr:colOff>926802</xdr:colOff>
      <xdr:row>45</xdr:row>
      <xdr:rowOff>927379</xdr:rowOff>
    </xdr:to>
    <xdr:pic>
      <xdr:nvPicPr>
        <xdr:cNvPr id="9" name="Picture 8">
          <a:extLst>
            <a:ext uri="{FF2B5EF4-FFF2-40B4-BE49-F238E27FC236}">
              <a16:creationId xmlns:a16="http://schemas.microsoft.com/office/drawing/2014/main" id="{84C52BA1-CB93-CC4D-ACB7-DD09E34CEF4B}"/>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5930602" y="32842479"/>
          <a:ext cx="914400" cy="914400"/>
        </a:xfrm>
        <a:prstGeom prst="rect">
          <a:avLst/>
        </a:prstGeom>
      </xdr:spPr>
    </xdr:pic>
    <xdr:clientData/>
  </xdr:twoCellAnchor>
  <xdr:twoCellAnchor>
    <xdr:from>
      <xdr:col>2</xdr:col>
      <xdr:colOff>12402</xdr:colOff>
      <xdr:row>31</xdr:row>
      <xdr:rowOff>12979</xdr:rowOff>
    </xdr:from>
    <xdr:to>
      <xdr:col>2</xdr:col>
      <xdr:colOff>926802</xdr:colOff>
      <xdr:row>31</xdr:row>
      <xdr:rowOff>927379</xdr:rowOff>
    </xdr:to>
    <xdr:pic>
      <xdr:nvPicPr>
        <xdr:cNvPr id="18" name="Picture 17">
          <a:extLst>
            <a:ext uri="{FF2B5EF4-FFF2-40B4-BE49-F238E27FC236}">
              <a16:creationId xmlns:a16="http://schemas.microsoft.com/office/drawing/2014/main" id="{1B9BAB88-F4C2-834B-B22A-1DECA20EA8A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5930602" y="31902679"/>
          <a:ext cx="914400" cy="914400"/>
        </a:xfrm>
        <a:prstGeom prst="rect">
          <a:avLst/>
        </a:prstGeom>
      </xdr:spPr>
    </xdr:pic>
    <xdr:clientData/>
  </xdr:twoCellAnchor>
  <xdr:twoCellAnchor>
    <xdr:from>
      <xdr:col>2</xdr:col>
      <xdr:colOff>12402</xdr:colOff>
      <xdr:row>33</xdr:row>
      <xdr:rowOff>12979</xdr:rowOff>
    </xdr:from>
    <xdr:to>
      <xdr:col>2</xdr:col>
      <xdr:colOff>926802</xdr:colOff>
      <xdr:row>33</xdr:row>
      <xdr:rowOff>927379</xdr:rowOff>
    </xdr:to>
    <xdr:pic>
      <xdr:nvPicPr>
        <xdr:cNvPr id="24" name="Picture 23">
          <a:extLst>
            <a:ext uri="{FF2B5EF4-FFF2-40B4-BE49-F238E27FC236}">
              <a16:creationId xmlns:a16="http://schemas.microsoft.com/office/drawing/2014/main" id="{733B7E1C-9D29-DB44-BCC1-ADCC49DCBE5D}"/>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5930602" y="33782279"/>
          <a:ext cx="914400" cy="914400"/>
        </a:xfrm>
        <a:prstGeom prst="rect">
          <a:avLst/>
        </a:prstGeom>
      </xdr:spPr>
    </xdr:pic>
    <xdr:clientData/>
  </xdr:twoCellAnchor>
  <xdr:twoCellAnchor>
    <xdr:from>
      <xdr:col>2</xdr:col>
      <xdr:colOff>12402</xdr:colOff>
      <xdr:row>32</xdr:row>
      <xdr:rowOff>12979</xdr:rowOff>
    </xdr:from>
    <xdr:to>
      <xdr:col>2</xdr:col>
      <xdr:colOff>926802</xdr:colOff>
      <xdr:row>32</xdr:row>
      <xdr:rowOff>927379</xdr:rowOff>
    </xdr:to>
    <xdr:pic>
      <xdr:nvPicPr>
        <xdr:cNvPr id="25" name="Picture 24">
          <a:extLst>
            <a:ext uri="{FF2B5EF4-FFF2-40B4-BE49-F238E27FC236}">
              <a16:creationId xmlns:a16="http://schemas.microsoft.com/office/drawing/2014/main" id="{30CC6F03-8C64-8F44-8081-1B5C332250C6}"/>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5930602" y="34722079"/>
          <a:ext cx="914400" cy="914400"/>
        </a:xfrm>
        <a:prstGeom prst="rect">
          <a:avLst/>
        </a:prstGeom>
      </xdr:spPr>
    </xdr:pic>
    <xdr:clientData/>
  </xdr:twoCellAnchor>
  <xdr:twoCellAnchor>
    <xdr:from>
      <xdr:col>2</xdr:col>
      <xdr:colOff>12402</xdr:colOff>
      <xdr:row>27</xdr:row>
      <xdr:rowOff>12979</xdr:rowOff>
    </xdr:from>
    <xdr:to>
      <xdr:col>2</xdr:col>
      <xdr:colOff>926802</xdr:colOff>
      <xdr:row>27</xdr:row>
      <xdr:rowOff>927379</xdr:rowOff>
    </xdr:to>
    <xdr:pic>
      <xdr:nvPicPr>
        <xdr:cNvPr id="28" name="Picture 27">
          <a:extLst>
            <a:ext uri="{FF2B5EF4-FFF2-40B4-BE49-F238E27FC236}">
              <a16:creationId xmlns:a16="http://schemas.microsoft.com/office/drawing/2014/main" id="{A38DDB9F-C80D-D347-BA9B-EAC6AB8CA83C}"/>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5930602" y="23444479"/>
          <a:ext cx="914400" cy="914400"/>
        </a:xfrm>
        <a:prstGeom prst="rect">
          <a:avLst/>
        </a:prstGeom>
      </xdr:spPr>
    </xdr:pic>
    <xdr:clientData/>
  </xdr:twoCellAnchor>
  <xdr:twoCellAnchor>
    <xdr:from>
      <xdr:col>4</xdr:col>
      <xdr:colOff>17445</xdr:colOff>
      <xdr:row>51</xdr:row>
      <xdr:rowOff>14067</xdr:rowOff>
    </xdr:from>
    <xdr:to>
      <xdr:col>4</xdr:col>
      <xdr:colOff>1843289</xdr:colOff>
      <xdr:row>51</xdr:row>
      <xdr:rowOff>926989</xdr:rowOff>
    </xdr:to>
    <xdr:pic>
      <xdr:nvPicPr>
        <xdr:cNvPr id="37" name="Picture 36">
          <a:extLst>
            <a:ext uri="{FF2B5EF4-FFF2-40B4-BE49-F238E27FC236}">
              <a16:creationId xmlns:a16="http://schemas.microsoft.com/office/drawing/2014/main" id="{BD5B4738-1509-A14B-B5EA-EBBBBEECEB69}"/>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9834545" y="6529167"/>
          <a:ext cx="1825844" cy="912922"/>
        </a:xfrm>
        <a:prstGeom prst="rect">
          <a:avLst/>
        </a:prstGeom>
        <a:ln w="3175">
          <a:noFill/>
        </a:ln>
      </xdr:spPr>
    </xdr:pic>
    <xdr:clientData/>
  </xdr:twoCellAnchor>
  <xdr:twoCellAnchor>
    <xdr:from>
      <xdr:col>4</xdr:col>
      <xdr:colOff>17445</xdr:colOff>
      <xdr:row>52</xdr:row>
      <xdr:rowOff>14067</xdr:rowOff>
    </xdr:from>
    <xdr:to>
      <xdr:col>4</xdr:col>
      <xdr:colOff>1843289</xdr:colOff>
      <xdr:row>52</xdr:row>
      <xdr:rowOff>926989</xdr:rowOff>
    </xdr:to>
    <xdr:pic>
      <xdr:nvPicPr>
        <xdr:cNvPr id="38" name="Picture 37">
          <a:extLst>
            <a:ext uri="{FF2B5EF4-FFF2-40B4-BE49-F238E27FC236}">
              <a16:creationId xmlns:a16="http://schemas.microsoft.com/office/drawing/2014/main" id="{238454ED-C089-8840-812D-C64B8BABD87C}"/>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xdr:blipFill>
      <xdr:spPr>
        <a:xfrm>
          <a:off x="9834545" y="26264967"/>
          <a:ext cx="1825844" cy="912922"/>
        </a:xfrm>
        <a:prstGeom prst="rect">
          <a:avLst/>
        </a:prstGeom>
        <a:ln w="3175">
          <a:noFill/>
        </a:ln>
      </xdr:spPr>
    </xdr:pic>
    <xdr:clientData/>
  </xdr:twoCellAnchor>
  <xdr:twoCellAnchor>
    <xdr:from>
      <xdr:col>4</xdr:col>
      <xdr:colOff>17445</xdr:colOff>
      <xdr:row>49</xdr:row>
      <xdr:rowOff>14067</xdr:rowOff>
    </xdr:from>
    <xdr:to>
      <xdr:col>4</xdr:col>
      <xdr:colOff>1843289</xdr:colOff>
      <xdr:row>49</xdr:row>
      <xdr:rowOff>926989</xdr:rowOff>
    </xdr:to>
    <xdr:pic>
      <xdr:nvPicPr>
        <xdr:cNvPr id="39" name="Picture 38">
          <a:extLst>
            <a:ext uri="{FF2B5EF4-FFF2-40B4-BE49-F238E27FC236}">
              <a16:creationId xmlns:a16="http://schemas.microsoft.com/office/drawing/2014/main" id="{75A0BEB9-56A1-5E4A-9E6A-DCCC874EBFE8}"/>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xdr:blipFill>
      <xdr:spPr>
        <a:xfrm>
          <a:off x="9834545" y="39422167"/>
          <a:ext cx="1825844" cy="912922"/>
        </a:xfrm>
        <a:prstGeom prst="rect">
          <a:avLst/>
        </a:prstGeom>
        <a:ln w="3175">
          <a:noFill/>
        </a:ln>
      </xdr:spPr>
    </xdr:pic>
    <xdr:clientData/>
  </xdr:twoCellAnchor>
  <xdr:twoCellAnchor>
    <xdr:from>
      <xdr:col>4</xdr:col>
      <xdr:colOff>17445</xdr:colOff>
      <xdr:row>46</xdr:row>
      <xdr:rowOff>14067</xdr:rowOff>
    </xdr:from>
    <xdr:to>
      <xdr:col>4</xdr:col>
      <xdr:colOff>1843289</xdr:colOff>
      <xdr:row>46</xdr:row>
      <xdr:rowOff>926989</xdr:rowOff>
    </xdr:to>
    <xdr:pic>
      <xdr:nvPicPr>
        <xdr:cNvPr id="40" name="Picture 39">
          <a:extLst>
            <a:ext uri="{FF2B5EF4-FFF2-40B4-BE49-F238E27FC236}">
              <a16:creationId xmlns:a16="http://schemas.microsoft.com/office/drawing/2014/main" id="{D3768B5B-2F31-3947-B7C1-722EEFF13E07}"/>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xdr:blipFill>
      <xdr:spPr>
        <a:xfrm>
          <a:off x="9834545" y="22505767"/>
          <a:ext cx="1825844" cy="912922"/>
        </a:xfrm>
        <a:prstGeom prst="rect">
          <a:avLst/>
        </a:prstGeom>
        <a:ln w="3175">
          <a:noFill/>
        </a:ln>
      </xdr:spPr>
    </xdr:pic>
    <xdr:clientData/>
  </xdr:twoCellAnchor>
  <xdr:twoCellAnchor>
    <xdr:from>
      <xdr:col>4</xdr:col>
      <xdr:colOff>17445</xdr:colOff>
      <xdr:row>45</xdr:row>
      <xdr:rowOff>14067</xdr:rowOff>
    </xdr:from>
    <xdr:to>
      <xdr:col>4</xdr:col>
      <xdr:colOff>1843289</xdr:colOff>
      <xdr:row>45</xdr:row>
      <xdr:rowOff>926989</xdr:rowOff>
    </xdr:to>
    <xdr:pic>
      <xdr:nvPicPr>
        <xdr:cNvPr id="42" name="Picture 41">
          <a:extLst>
            <a:ext uri="{FF2B5EF4-FFF2-40B4-BE49-F238E27FC236}">
              <a16:creationId xmlns:a16="http://schemas.microsoft.com/office/drawing/2014/main" id="{1BB9617F-80BE-4E44-8A59-6C51C9D21B47}"/>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xdr:blipFill>
      <xdr:spPr>
        <a:xfrm>
          <a:off x="9834545" y="32843567"/>
          <a:ext cx="1825844" cy="912922"/>
        </a:xfrm>
        <a:prstGeom prst="rect">
          <a:avLst/>
        </a:prstGeom>
        <a:ln w="3175">
          <a:noFill/>
        </a:ln>
      </xdr:spPr>
    </xdr:pic>
    <xdr:clientData/>
  </xdr:twoCellAnchor>
  <xdr:twoCellAnchor>
    <xdr:from>
      <xdr:col>4</xdr:col>
      <xdr:colOff>17445</xdr:colOff>
      <xdr:row>31</xdr:row>
      <xdr:rowOff>14067</xdr:rowOff>
    </xdr:from>
    <xdr:to>
      <xdr:col>4</xdr:col>
      <xdr:colOff>1843289</xdr:colOff>
      <xdr:row>31</xdr:row>
      <xdr:rowOff>926989</xdr:rowOff>
    </xdr:to>
    <xdr:pic>
      <xdr:nvPicPr>
        <xdr:cNvPr id="51" name="Picture 50">
          <a:extLst>
            <a:ext uri="{FF2B5EF4-FFF2-40B4-BE49-F238E27FC236}">
              <a16:creationId xmlns:a16="http://schemas.microsoft.com/office/drawing/2014/main" id="{5F450F7A-87A7-3645-BE10-66DBB349CE77}"/>
            </a:ext>
          </a:extLst>
        </xdr:cNvPr>
        <xdr:cNvPicPr>
          <a:picLocks noChangeAspect="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xdr:blipFill>
      <xdr:spPr>
        <a:xfrm>
          <a:off x="9834545" y="31903767"/>
          <a:ext cx="1825844" cy="912922"/>
        </a:xfrm>
        <a:prstGeom prst="rect">
          <a:avLst/>
        </a:prstGeom>
        <a:ln w="3175">
          <a:noFill/>
        </a:ln>
      </xdr:spPr>
    </xdr:pic>
    <xdr:clientData/>
  </xdr:twoCellAnchor>
  <xdr:twoCellAnchor>
    <xdr:from>
      <xdr:col>4</xdr:col>
      <xdr:colOff>17445</xdr:colOff>
      <xdr:row>33</xdr:row>
      <xdr:rowOff>14067</xdr:rowOff>
    </xdr:from>
    <xdr:to>
      <xdr:col>4</xdr:col>
      <xdr:colOff>1843289</xdr:colOff>
      <xdr:row>33</xdr:row>
      <xdr:rowOff>926989</xdr:rowOff>
    </xdr:to>
    <xdr:pic>
      <xdr:nvPicPr>
        <xdr:cNvPr id="57" name="Picture 56">
          <a:extLst>
            <a:ext uri="{FF2B5EF4-FFF2-40B4-BE49-F238E27FC236}">
              <a16:creationId xmlns:a16="http://schemas.microsoft.com/office/drawing/2014/main" id="{1B41A564-78EC-CD47-931D-677CCAFA798B}"/>
            </a:ext>
          </a:extLst>
        </xdr:cNvPr>
        <xdr:cNvPicPr>
          <a:picLocks noChangeAspect="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xdr:blipFill>
      <xdr:spPr>
        <a:xfrm>
          <a:off x="9834545" y="33783367"/>
          <a:ext cx="1825844" cy="912922"/>
        </a:xfrm>
        <a:prstGeom prst="rect">
          <a:avLst/>
        </a:prstGeom>
        <a:ln w="3175">
          <a:noFill/>
        </a:ln>
      </xdr:spPr>
    </xdr:pic>
    <xdr:clientData/>
  </xdr:twoCellAnchor>
  <xdr:twoCellAnchor>
    <xdr:from>
      <xdr:col>4</xdr:col>
      <xdr:colOff>17445</xdr:colOff>
      <xdr:row>32</xdr:row>
      <xdr:rowOff>14067</xdr:rowOff>
    </xdr:from>
    <xdr:to>
      <xdr:col>4</xdr:col>
      <xdr:colOff>1843289</xdr:colOff>
      <xdr:row>32</xdr:row>
      <xdr:rowOff>926989</xdr:rowOff>
    </xdr:to>
    <xdr:pic>
      <xdr:nvPicPr>
        <xdr:cNvPr id="58" name="Picture 57">
          <a:extLst>
            <a:ext uri="{FF2B5EF4-FFF2-40B4-BE49-F238E27FC236}">
              <a16:creationId xmlns:a16="http://schemas.microsoft.com/office/drawing/2014/main" id="{2F3B3051-09A2-1F47-9A3A-2AF616715CAF}"/>
            </a:ext>
          </a:extLst>
        </xdr:cNvPr>
        <xdr:cNvPicPr>
          <a:picLocks noChangeAspect="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xdr:blipFill>
      <xdr:spPr>
        <a:xfrm>
          <a:off x="9834545" y="34723167"/>
          <a:ext cx="1825844" cy="912922"/>
        </a:xfrm>
        <a:prstGeom prst="rect">
          <a:avLst/>
        </a:prstGeom>
        <a:ln w="3175">
          <a:noFill/>
        </a:ln>
      </xdr:spPr>
    </xdr:pic>
    <xdr:clientData/>
  </xdr:twoCellAnchor>
  <xdr:twoCellAnchor>
    <xdr:from>
      <xdr:col>4</xdr:col>
      <xdr:colOff>17445</xdr:colOff>
      <xdr:row>27</xdr:row>
      <xdr:rowOff>14067</xdr:rowOff>
    </xdr:from>
    <xdr:to>
      <xdr:col>4</xdr:col>
      <xdr:colOff>1843289</xdr:colOff>
      <xdr:row>27</xdr:row>
      <xdr:rowOff>926989</xdr:rowOff>
    </xdr:to>
    <xdr:pic>
      <xdr:nvPicPr>
        <xdr:cNvPr id="61" name="Picture 60">
          <a:extLst>
            <a:ext uri="{FF2B5EF4-FFF2-40B4-BE49-F238E27FC236}">
              <a16:creationId xmlns:a16="http://schemas.microsoft.com/office/drawing/2014/main" id="{FD7AC9F0-EB41-1444-85BD-2873958D659E}"/>
            </a:ext>
          </a:extLst>
        </xdr:cNvPr>
        <xdr:cNvPicPr>
          <a:picLocks noChangeAspect="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xdr:blipFill>
      <xdr:spPr>
        <a:xfrm>
          <a:off x="9834545" y="23445567"/>
          <a:ext cx="1825844" cy="912922"/>
        </a:xfrm>
        <a:prstGeom prst="rect">
          <a:avLst/>
        </a:prstGeom>
        <a:ln w="3175">
          <a:noFill/>
        </a:ln>
      </xdr:spPr>
    </xdr:pic>
    <xdr:clientData/>
  </xdr:twoCellAnchor>
  <xdr:twoCellAnchor>
    <xdr:from>
      <xdr:col>2</xdr:col>
      <xdr:colOff>12402</xdr:colOff>
      <xdr:row>48</xdr:row>
      <xdr:rowOff>12979</xdr:rowOff>
    </xdr:from>
    <xdr:to>
      <xdr:col>2</xdr:col>
      <xdr:colOff>926802</xdr:colOff>
      <xdr:row>48</xdr:row>
      <xdr:rowOff>927379</xdr:rowOff>
    </xdr:to>
    <xdr:pic>
      <xdr:nvPicPr>
        <xdr:cNvPr id="70" name="Picture 69">
          <a:extLst>
            <a:ext uri="{FF2B5EF4-FFF2-40B4-BE49-F238E27FC236}">
              <a16:creationId xmlns:a16="http://schemas.microsoft.com/office/drawing/2014/main" id="{A6171F86-E3BF-BA47-A4CD-8A648475DC0A}"/>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xdr:blipFill>
      <xdr:spPr>
        <a:xfrm>
          <a:off x="5930602" y="9347479"/>
          <a:ext cx="914400" cy="914400"/>
        </a:xfrm>
        <a:prstGeom prst="rect">
          <a:avLst/>
        </a:prstGeom>
      </xdr:spPr>
    </xdr:pic>
    <xdr:clientData/>
  </xdr:twoCellAnchor>
  <xdr:twoCellAnchor>
    <xdr:from>
      <xdr:col>2</xdr:col>
      <xdr:colOff>12402</xdr:colOff>
      <xdr:row>50</xdr:row>
      <xdr:rowOff>12979</xdr:rowOff>
    </xdr:from>
    <xdr:to>
      <xdr:col>2</xdr:col>
      <xdr:colOff>926802</xdr:colOff>
      <xdr:row>50</xdr:row>
      <xdr:rowOff>927379</xdr:rowOff>
    </xdr:to>
    <xdr:pic>
      <xdr:nvPicPr>
        <xdr:cNvPr id="71" name="Picture 70">
          <a:extLst>
            <a:ext uri="{FF2B5EF4-FFF2-40B4-BE49-F238E27FC236}">
              <a16:creationId xmlns:a16="http://schemas.microsoft.com/office/drawing/2014/main" id="{D0479FC1-DDEA-E845-A604-AF42A6DB68D2}"/>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xdr:blipFill>
      <xdr:spPr>
        <a:xfrm>
          <a:off x="5930602" y="44120079"/>
          <a:ext cx="914400" cy="914400"/>
        </a:xfrm>
        <a:prstGeom prst="rect">
          <a:avLst/>
        </a:prstGeom>
      </xdr:spPr>
    </xdr:pic>
    <xdr:clientData/>
  </xdr:twoCellAnchor>
  <xdr:twoCellAnchor>
    <xdr:from>
      <xdr:col>4</xdr:col>
      <xdr:colOff>17445</xdr:colOff>
      <xdr:row>48</xdr:row>
      <xdr:rowOff>14067</xdr:rowOff>
    </xdr:from>
    <xdr:to>
      <xdr:col>4</xdr:col>
      <xdr:colOff>1843289</xdr:colOff>
      <xdr:row>48</xdr:row>
      <xdr:rowOff>926989</xdr:rowOff>
    </xdr:to>
    <xdr:pic>
      <xdr:nvPicPr>
        <xdr:cNvPr id="74" name="Picture 73">
          <a:extLst>
            <a:ext uri="{FF2B5EF4-FFF2-40B4-BE49-F238E27FC236}">
              <a16:creationId xmlns:a16="http://schemas.microsoft.com/office/drawing/2014/main" id="{07D08722-B1AC-2A44-A56B-0458FA7E28FB}"/>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xdr:blipFill>
      <xdr:spPr>
        <a:xfrm>
          <a:off x="9834545" y="9348567"/>
          <a:ext cx="1825844" cy="912922"/>
        </a:xfrm>
        <a:prstGeom prst="rect">
          <a:avLst/>
        </a:prstGeom>
        <a:ln w="3175">
          <a:noFill/>
        </a:ln>
      </xdr:spPr>
    </xdr:pic>
    <xdr:clientData/>
  </xdr:twoCellAnchor>
  <xdr:twoCellAnchor>
    <xdr:from>
      <xdr:col>4</xdr:col>
      <xdr:colOff>17445</xdr:colOff>
      <xdr:row>50</xdr:row>
      <xdr:rowOff>14067</xdr:rowOff>
    </xdr:from>
    <xdr:to>
      <xdr:col>4</xdr:col>
      <xdr:colOff>1843289</xdr:colOff>
      <xdr:row>50</xdr:row>
      <xdr:rowOff>926989</xdr:rowOff>
    </xdr:to>
    <xdr:pic>
      <xdr:nvPicPr>
        <xdr:cNvPr id="75" name="Picture 74">
          <a:extLst>
            <a:ext uri="{FF2B5EF4-FFF2-40B4-BE49-F238E27FC236}">
              <a16:creationId xmlns:a16="http://schemas.microsoft.com/office/drawing/2014/main" id="{CEFD1BE5-CAFC-B34E-A69C-478A286C1B71}"/>
            </a:ext>
          </a:extLst>
        </xdr:cNvPr>
        <xdr:cNvPicPr>
          <a:picLocks noChangeAspect="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xdr:blipFill>
      <xdr:spPr>
        <a:xfrm>
          <a:off x="9834545" y="44121167"/>
          <a:ext cx="1825844" cy="912922"/>
        </a:xfrm>
        <a:prstGeom prst="rect">
          <a:avLst/>
        </a:prstGeom>
        <a:ln w="3175">
          <a:noFill/>
        </a:ln>
      </xdr:spPr>
    </xdr:pic>
    <xdr:clientData/>
  </xdr:twoCellAnchor>
  <xdr:twoCellAnchor>
    <xdr:from>
      <xdr:col>2</xdr:col>
      <xdr:colOff>12402</xdr:colOff>
      <xdr:row>43</xdr:row>
      <xdr:rowOff>12979</xdr:rowOff>
    </xdr:from>
    <xdr:to>
      <xdr:col>2</xdr:col>
      <xdr:colOff>926802</xdr:colOff>
      <xdr:row>43</xdr:row>
      <xdr:rowOff>927379</xdr:rowOff>
    </xdr:to>
    <xdr:pic>
      <xdr:nvPicPr>
        <xdr:cNvPr id="78" name="Picture 77">
          <a:extLst>
            <a:ext uri="{FF2B5EF4-FFF2-40B4-BE49-F238E27FC236}">
              <a16:creationId xmlns:a16="http://schemas.microsoft.com/office/drawing/2014/main" id="{7DEF4CE4-3B07-8E4F-A04B-5DCFC3248029}"/>
            </a:ext>
          </a:extLst>
        </xdr:cNvPr>
        <xdr:cNvPicPr>
          <a:picLocks noChangeAspect="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a:xfrm>
          <a:off x="5930602" y="36601679"/>
          <a:ext cx="914400" cy="914400"/>
        </a:xfrm>
        <a:prstGeom prst="rect">
          <a:avLst/>
        </a:prstGeom>
      </xdr:spPr>
    </xdr:pic>
    <xdr:clientData/>
  </xdr:twoCellAnchor>
  <xdr:twoCellAnchor>
    <xdr:from>
      <xdr:col>4</xdr:col>
      <xdr:colOff>17445</xdr:colOff>
      <xdr:row>43</xdr:row>
      <xdr:rowOff>14067</xdr:rowOff>
    </xdr:from>
    <xdr:to>
      <xdr:col>4</xdr:col>
      <xdr:colOff>1843289</xdr:colOff>
      <xdr:row>43</xdr:row>
      <xdr:rowOff>926989</xdr:rowOff>
    </xdr:to>
    <xdr:pic>
      <xdr:nvPicPr>
        <xdr:cNvPr id="79" name="Picture 78">
          <a:extLst>
            <a:ext uri="{FF2B5EF4-FFF2-40B4-BE49-F238E27FC236}">
              <a16:creationId xmlns:a16="http://schemas.microsoft.com/office/drawing/2014/main" id="{A7EA2742-84E0-5A4E-8B01-6313065F2DAA}"/>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9834545" y="36602767"/>
          <a:ext cx="1825844" cy="912922"/>
        </a:xfrm>
        <a:prstGeom prst="rect">
          <a:avLst/>
        </a:prstGeom>
        <a:ln w="3175">
          <a:noFill/>
        </a:ln>
      </xdr:spPr>
    </xdr:pic>
    <xdr:clientData/>
  </xdr:twoCellAnchor>
  <xdr:twoCellAnchor>
    <xdr:from>
      <xdr:col>2</xdr:col>
      <xdr:colOff>12402</xdr:colOff>
      <xdr:row>41</xdr:row>
      <xdr:rowOff>12979</xdr:rowOff>
    </xdr:from>
    <xdr:to>
      <xdr:col>2</xdr:col>
      <xdr:colOff>926802</xdr:colOff>
      <xdr:row>41</xdr:row>
      <xdr:rowOff>927379</xdr:rowOff>
    </xdr:to>
    <xdr:pic>
      <xdr:nvPicPr>
        <xdr:cNvPr id="80" name="Picture 79">
          <a:extLst>
            <a:ext uri="{FF2B5EF4-FFF2-40B4-BE49-F238E27FC236}">
              <a16:creationId xmlns:a16="http://schemas.microsoft.com/office/drawing/2014/main" id="{AAD40994-EF02-214B-9537-7D38F0D50105}"/>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5930602" y="30023079"/>
          <a:ext cx="914400" cy="914400"/>
        </a:xfrm>
        <a:prstGeom prst="rect">
          <a:avLst/>
        </a:prstGeom>
      </xdr:spPr>
    </xdr:pic>
    <xdr:clientData/>
  </xdr:twoCellAnchor>
  <xdr:twoCellAnchor>
    <xdr:from>
      <xdr:col>4</xdr:col>
      <xdr:colOff>17445</xdr:colOff>
      <xdr:row>41</xdr:row>
      <xdr:rowOff>14067</xdr:rowOff>
    </xdr:from>
    <xdr:to>
      <xdr:col>4</xdr:col>
      <xdr:colOff>1843289</xdr:colOff>
      <xdr:row>41</xdr:row>
      <xdr:rowOff>926989</xdr:rowOff>
    </xdr:to>
    <xdr:pic>
      <xdr:nvPicPr>
        <xdr:cNvPr id="81" name="Picture 80">
          <a:extLst>
            <a:ext uri="{FF2B5EF4-FFF2-40B4-BE49-F238E27FC236}">
              <a16:creationId xmlns:a16="http://schemas.microsoft.com/office/drawing/2014/main" id="{C9C58CF0-2192-9B45-B744-CECE84791087}"/>
            </a:ext>
          </a:extLst>
        </xdr:cNvPr>
        <xdr:cNvPicPr>
          <a:picLocks noChangeAspect="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xdr:blipFill>
      <xdr:spPr>
        <a:xfrm>
          <a:off x="9834545" y="30024167"/>
          <a:ext cx="1825844" cy="912922"/>
        </a:xfrm>
        <a:prstGeom prst="rect">
          <a:avLst/>
        </a:prstGeom>
        <a:ln w="3175">
          <a:noFill/>
        </a:ln>
      </xdr:spPr>
    </xdr:pic>
    <xdr:clientData/>
  </xdr:twoCellAnchor>
  <xdr:twoCellAnchor>
    <xdr:from>
      <xdr:col>2</xdr:col>
      <xdr:colOff>12402</xdr:colOff>
      <xdr:row>34</xdr:row>
      <xdr:rowOff>12979</xdr:rowOff>
    </xdr:from>
    <xdr:to>
      <xdr:col>2</xdr:col>
      <xdr:colOff>926802</xdr:colOff>
      <xdr:row>34</xdr:row>
      <xdr:rowOff>927379</xdr:rowOff>
    </xdr:to>
    <xdr:pic>
      <xdr:nvPicPr>
        <xdr:cNvPr id="82" name="Picture 81">
          <a:extLst>
            <a:ext uri="{FF2B5EF4-FFF2-40B4-BE49-F238E27FC236}">
              <a16:creationId xmlns:a16="http://schemas.microsoft.com/office/drawing/2014/main" id="{8CE35166-0835-6A44-BC9A-EC146697D278}"/>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xdr:blipFill>
      <xdr:spPr>
        <a:xfrm>
          <a:off x="5930602" y="35661879"/>
          <a:ext cx="914400" cy="914400"/>
        </a:xfrm>
        <a:prstGeom prst="rect">
          <a:avLst/>
        </a:prstGeom>
      </xdr:spPr>
    </xdr:pic>
    <xdr:clientData/>
  </xdr:twoCellAnchor>
  <xdr:twoCellAnchor>
    <xdr:from>
      <xdr:col>2</xdr:col>
      <xdr:colOff>12402</xdr:colOff>
      <xdr:row>42</xdr:row>
      <xdr:rowOff>12979</xdr:rowOff>
    </xdr:from>
    <xdr:to>
      <xdr:col>2</xdr:col>
      <xdr:colOff>926802</xdr:colOff>
      <xdr:row>42</xdr:row>
      <xdr:rowOff>927379</xdr:rowOff>
    </xdr:to>
    <xdr:pic>
      <xdr:nvPicPr>
        <xdr:cNvPr id="83" name="Picture 82">
          <a:extLst>
            <a:ext uri="{FF2B5EF4-FFF2-40B4-BE49-F238E27FC236}">
              <a16:creationId xmlns:a16="http://schemas.microsoft.com/office/drawing/2014/main" id="{5D2AC663-64FD-2E4B-813D-818F3638C1D2}"/>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xdr:blipFill>
      <xdr:spPr>
        <a:xfrm>
          <a:off x="5930602" y="37541479"/>
          <a:ext cx="914400" cy="914400"/>
        </a:xfrm>
        <a:prstGeom prst="rect">
          <a:avLst/>
        </a:prstGeom>
      </xdr:spPr>
    </xdr:pic>
    <xdr:clientData/>
  </xdr:twoCellAnchor>
  <xdr:twoCellAnchor>
    <xdr:from>
      <xdr:col>2</xdr:col>
      <xdr:colOff>12402</xdr:colOff>
      <xdr:row>44</xdr:row>
      <xdr:rowOff>12979</xdr:rowOff>
    </xdr:from>
    <xdr:to>
      <xdr:col>2</xdr:col>
      <xdr:colOff>926802</xdr:colOff>
      <xdr:row>44</xdr:row>
      <xdr:rowOff>927379</xdr:rowOff>
    </xdr:to>
    <xdr:pic>
      <xdr:nvPicPr>
        <xdr:cNvPr id="84" name="Picture 83">
          <a:extLst>
            <a:ext uri="{FF2B5EF4-FFF2-40B4-BE49-F238E27FC236}">
              <a16:creationId xmlns:a16="http://schemas.microsoft.com/office/drawing/2014/main" id="{9449B553-CB87-3C4D-9544-1D4F9E8EAAAE}"/>
            </a:ext>
          </a:extLst>
        </xdr:cNvPr>
        <xdr:cNvPicPr>
          <a:picLocks noChangeAspect="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xdr:blipFill>
      <xdr:spPr>
        <a:xfrm>
          <a:off x="5930602" y="38481279"/>
          <a:ext cx="914400" cy="914400"/>
        </a:xfrm>
        <a:prstGeom prst="rect">
          <a:avLst/>
        </a:prstGeom>
      </xdr:spPr>
    </xdr:pic>
    <xdr:clientData/>
  </xdr:twoCellAnchor>
  <xdr:twoCellAnchor>
    <xdr:from>
      <xdr:col>4</xdr:col>
      <xdr:colOff>17445</xdr:colOff>
      <xdr:row>34</xdr:row>
      <xdr:rowOff>14067</xdr:rowOff>
    </xdr:from>
    <xdr:to>
      <xdr:col>4</xdr:col>
      <xdr:colOff>1843289</xdr:colOff>
      <xdr:row>34</xdr:row>
      <xdr:rowOff>926989</xdr:rowOff>
    </xdr:to>
    <xdr:pic>
      <xdr:nvPicPr>
        <xdr:cNvPr id="85" name="Picture 84">
          <a:extLst>
            <a:ext uri="{FF2B5EF4-FFF2-40B4-BE49-F238E27FC236}">
              <a16:creationId xmlns:a16="http://schemas.microsoft.com/office/drawing/2014/main" id="{AC76A9F5-F7B6-354F-A952-727512E3F8FB}"/>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xdr:blipFill>
      <xdr:spPr>
        <a:xfrm>
          <a:off x="9834545" y="35662967"/>
          <a:ext cx="1825844" cy="912922"/>
        </a:xfrm>
        <a:prstGeom prst="rect">
          <a:avLst/>
        </a:prstGeom>
        <a:ln w="3175">
          <a:noFill/>
        </a:ln>
      </xdr:spPr>
    </xdr:pic>
    <xdr:clientData/>
  </xdr:twoCellAnchor>
  <xdr:twoCellAnchor>
    <xdr:from>
      <xdr:col>4</xdr:col>
      <xdr:colOff>17445</xdr:colOff>
      <xdr:row>42</xdr:row>
      <xdr:rowOff>14067</xdr:rowOff>
    </xdr:from>
    <xdr:to>
      <xdr:col>4</xdr:col>
      <xdr:colOff>1843289</xdr:colOff>
      <xdr:row>42</xdr:row>
      <xdr:rowOff>926989</xdr:rowOff>
    </xdr:to>
    <xdr:pic>
      <xdr:nvPicPr>
        <xdr:cNvPr id="86" name="Picture 85">
          <a:extLst>
            <a:ext uri="{FF2B5EF4-FFF2-40B4-BE49-F238E27FC236}">
              <a16:creationId xmlns:a16="http://schemas.microsoft.com/office/drawing/2014/main" id="{F3D9FE23-C2E0-BC43-A7E0-DD7AE21DE752}"/>
            </a:ext>
          </a:extLst>
        </xdr:cNvPr>
        <xdr:cNvPicPr>
          <a:picLocks noChangeAspect="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xdr:blipFill>
      <xdr:spPr>
        <a:xfrm>
          <a:off x="9834545" y="37542567"/>
          <a:ext cx="1825844" cy="912922"/>
        </a:xfrm>
        <a:prstGeom prst="rect">
          <a:avLst/>
        </a:prstGeom>
        <a:ln w="3175">
          <a:noFill/>
        </a:ln>
      </xdr:spPr>
    </xdr:pic>
    <xdr:clientData/>
  </xdr:twoCellAnchor>
  <xdr:twoCellAnchor>
    <xdr:from>
      <xdr:col>4</xdr:col>
      <xdr:colOff>17445</xdr:colOff>
      <xdr:row>44</xdr:row>
      <xdr:rowOff>14067</xdr:rowOff>
    </xdr:from>
    <xdr:to>
      <xdr:col>4</xdr:col>
      <xdr:colOff>1843289</xdr:colOff>
      <xdr:row>44</xdr:row>
      <xdr:rowOff>926989</xdr:rowOff>
    </xdr:to>
    <xdr:pic>
      <xdr:nvPicPr>
        <xdr:cNvPr id="87" name="Picture 86">
          <a:extLst>
            <a:ext uri="{FF2B5EF4-FFF2-40B4-BE49-F238E27FC236}">
              <a16:creationId xmlns:a16="http://schemas.microsoft.com/office/drawing/2014/main" id="{82E2F0AE-981A-6347-A64C-5365412A34D8}"/>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xdr:blipFill>
      <xdr:spPr>
        <a:xfrm>
          <a:off x="9834545" y="38482367"/>
          <a:ext cx="1825844" cy="912922"/>
        </a:xfrm>
        <a:prstGeom prst="rect">
          <a:avLst/>
        </a:prstGeom>
        <a:ln w="3175">
          <a:noFill/>
        </a:ln>
      </xdr:spPr>
    </xdr:pic>
    <xdr:clientData/>
  </xdr:twoCellAnchor>
  <xdr:twoCellAnchor>
    <xdr:from>
      <xdr:col>2</xdr:col>
      <xdr:colOff>12402</xdr:colOff>
      <xdr:row>26</xdr:row>
      <xdr:rowOff>12979</xdr:rowOff>
    </xdr:from>
    <xdr:to>
      <xdr:col>2</xdr:col>
      <xdr:colOff>926802</xdr:colOff>
      <xdr:row>26</xdr:row>
      <xdr:rowOff>927379</xdr:rowOff>
    </xdr:to>
    <xdr:pic>
      <xdr:nvPicPr>
        <xdr:cNvPr id="88" name="Picture 87">
          <a:extLst>
            <a:ext uri="{FF2B5EF4-FFF2-40B4-BE49-F238E27FC236}">
              <a16:creationId xmlns:a16="http://schemas.microsoft.com/office/drawing/2014/main" id="{AC9532AE-5DDA-A345-BDA3-1C9B0336A22F}"/>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xdr:blipFill>
      <xdr:spPr>
        <a:xfrm>
          <a:off x="5930602" y="21564879"/>
          <a:ext cx="914400" cy="914400"/>
        </a:xfrm>
        <a:prstGeom prst="rect">
          <a:avLst/>
        </a:prstGeom>
      </xdr:spPr>
    </xdr:pic>
    <xdr:clientData/>
  </xdr:twoCellAnchor>
  <xdr:twoCellAnchor>
    <xdr:from>
      <xdr:col>4</xdr:col>
      <xdr:colOff>17445</xdr:colOff>
      <xdr:row>26</xdr:row>
      <xdr:rowOff>14067</xdr:rowOff>
    </xdr:from>
    <xdr:to>
      <xdr:col>4</xdr:col>
      <xdr:colOff>1843289</xdr:colOff>
      <xdr:row>26</xdr:row>
      <xdr:rowOff>926989</xdr:rowOff>
    </xdr:to>
    <xdr:pic>
      <xdr:nvPicPr>
        <xdr:cNvPr id="89" name="Picture 88">
          <a:extLst>
            <a:ext uri="{FF2B5EF4-FFF2-40B4-BE49-F238E27FC236}">
              <a16:creationId xmlns:a16="http://schemas.microsoft.com/office/drawing/2014/main" id="{3FAF0D34-F843-204F-BE8C-2EE1F0DA878D}"/>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xdr:blipFill>
      <xdr:spPr>
        <a:xfrm>
          <a:off x="9834545" y="21565967"/>
          <a:ext cx="1825844" cy="912922"/>
        </a:xfrm>
        <a:prstGeom prst="rect">
          <a:avLst/>
        </a:prstGeom>
        <a:ln w="3175">
          <a:noFill/>
        </a:ln>
      </xdr:spPr>
    </xdr:pic>
    <xdr:clientData/>
  </xdr:twoCellAnchor>
  <xdr:twoCellAnchor>
    <xdr:from>
      <xdr:col>2</xdr:col>
      <xdr:colOff>12402</xdr:colOff>
      <xdr:row>35</xdr:row>
      <xdr:rowOff>12979</xdr:rowOff>
    </xdr:from>
    <xdr:to>
      <xdr:col>2</xdr:col>
      <xdr:colOff>926802</xdr:colOff>
      <xdr:row>35</xdr:row>
      <xdr:rowOff>927379</xdr:rowOff>
    </xdr:to>
    <xdr:pic>
      <xdr:nvPicPr>
        <xdr:cNvPr id="90" name="Picture 89">
          <a:extLst>
            <a:ext uri="{FF2B5EF4-FFF2-40B4-BE49-F238E27FC236}">
              <a16:creationId xmlns:a16="http://schemas.microsoft.com/office/drawing/2014/main" id="{6CD12CC6-FC80-8F42-AC1C-D097F3DD8ED6}"/>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xdr:blipFill>
      <xdr:spPr>
        <a:xfrm>
          <a:off x="5930602" y="25324079"/>
          <a:ext cx="914400" cy="914400"/>
        </a:xfrm>
        <a:prstGeom prst="rect">
          <a:avLst/>
        </a:prstGeom>
      </xdr:spPr>
    </xdr:pic>
    <xdr:clientData/>
  </xdr:twoCellAnchor>
  <xdr:twoCellAnchor>
    <xdr:from>
      <xdr:col>4</xdr:col>
      <xdr:colOff>17445</xdr:colOff>
      <xdr:row>35</xdr:row>
      <xdr:rowOff>14067</xdr:rowOff>
    </xdr:from>
    <xdr:to>
      <xdr:col>4</xdr:col>
      <xdr:colOff>1843289</xdr:colOff>
      <xdr:row>35</xdr:row>
      <xdr:rowOff>926989</xdr:rowOff>
    </xdr:to>
    <xdr:pic>
      <xdr:nvPicPr>
        <xdr:cNvPr id="91" name="Picture 90">
          <a:extLst>
            <a:ext uri="{FF2B5EF4-FFF2-40B4-BE49-F238E27FC236}">
              <a16:creationId xmlns:a16="http://schemas.microsoft.com/office/drawing/2014/main" id="{E89898BB-B21B-804A-A687-D90614709012}"/>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xdr:blipFill>
      <xdr:spPr>
        <a:xfrm>
          <a:off x="9834545" y="25325167"/>
          <a:ext cx="1825844" cy="912922"/>
        </a:xfrm>
        <a:prstGeom prst="rect">
          <a:avLst/>
        </a:prstGeom>
        <a:ln w="3175">
          <a:noFill/>
        </a:ln>
      </xdr:spPr>
    </xdr:pic>
    <xdr:clientData/>
  </xdr:twoCellAnchor>
  <xdr:twoCellAnchor>
    <xdr:from>
      <xdr:col>2</xdr:col>
      <xdr:colOff>12402</xdr:colOff>
      <xdr:row>29</xdr:row>
      <xdr:rowOff>12979</xdr:rowOff>
    </xdr:from>
    <xdr:to>
      <xdr:col>2</xdr:col>
      <xdr:colOff>926802</xdr:colOff>
      <xdr:row>29</xdr:row>
      <xdr:rowOff>927379</xdr:rowOff>
    </xdr:to>
    <xdr:pic>
      <xdr:nvPicPr>
        <xdr:cNvPr id="92" name="Picture 91">
          <a:extLst>
            <a:ext uri="{FF2B5EF4-FFF2-40B4-BE49-F238E27FC236}">
              <a16:creationId xmlns:a16="http://schemas.microsoft.com/office/drawing/2014/main" id="{38EAF27E-2443-D64A-838F-C48297108693}"/>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xdr:blipFill>
      <xdr:spPr>
        <a:xfrm>
          <a:off x="5930602" y="27203679"/>
          <a:ext cx="914400" cy="914400"/>
        </a:xfrm>
        <a:prstGeom prst="rect">
          <a:avLst/>
        </a:prstGeom>
      </xdr:spPr>
    </xdr:pic>
    <xdr:clientData/>
  </xdr:twoCellAnchor>
  <xdr:twoCellAnchor>
    <xdr:from>
      <xdr:col>4</xdr:col>
      <xdr:colOff>17445</xdr:colOff>
      <xdr:row>29</xdr:row>
      <xdr:rowOff>14067</xdr:rowOff>
    </xdr:from>
    <xdr:to>
      <xdr:col>4</xdr:col>
      <xdr:colOff>1843289</xdr:colOff>
      <xdr:row>29</xdr:row>
      <xdr:rowOff>926989</xdr:rowOff>
    </xdr:to>
    <xdr:pic>
      <xdr:nvPicPr>
        <xdr:cNvPr id="93" name="Picture 92">
          <a:extLst>
            <a:ext uri="{FF2B5EF4-FFF2-40B4-BE49-F238E27FC236}">
              <a16:creationId xmlns:a16="http://schemas.microsoft.com/office/drawing/2014/main" id="{79AE3184-4679-5143-8719-F90FA4714FDC}"/>
            </a:ext>
          </a:extLst>
        </xdr:cNvPr>
        <xdr:cNvPicPr>
          <a:picLocks noChangeAspect="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xdr:blipFill>
      <xdr:spPr>
        <a:xfrm>
          <a:off x="9834545" y="27204767"/>
          <a:ext cx="1825844" cy="912922"/>
        </a:xfrm>
        <a:prstGeom prst="rect">
          <a:avLst/>
        </a:prstGeom>
        <a:ln w="3175">
          <a:noFill/>
        </a:ln>
      </xdr:spPr>
    </xdr:pic>
    <xdr:clientData/>
  </xdr:twoCellAnchor>
  <xdr:twoCellAnchor>
    <xdr:from>
      <xdr:col>2</xdr:col>
      <xdr:colOff>12402</xdr:colOff>
      <xdr:row>40</xdr:row>
      <xdr:rowOff>12979</xdr:rowOff>
    </xdr:from>
    <xdr:to>
      <xdr:col>2</xdr:col>
      <xdr:colOff>926802</xdr:colOff>
      <xdr:row>40</xdr:row>
      <xdr:rowOff>927379</xdr:rowOff>
    </xdr:to>
    <xdr:pic>
      <xdr:nvPicPr>
        <xdr:cNvPr id="94" name="Picture 93">
          <a:extLst>
            <a:ext uri="{FF2B5EF4-FFF2-40B4-BE49-F238E27FC236}">
              <a16:creationId xmlns:a16="http://schemas.microsoft.com/office/drawing/2014/main" id="{6C70154E-ADBC-514B-871A-80C8D20AFFAC}"/>
            </a:ext>
          </a:extLst>
        </xdr:cNvPr>
        <xdr:cNvPicPr>
          <a:picLocks noChangeAspect="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xdr:blipFill>
      <xdr:spPr>
        <a:xfrm>
          <a:off x="5930602" y="28143479"/>
          <a:ext cx="914400" cy="914400"/>
        </a:xfrm>
        <a:prstGeom prst="rect">
          <a:avLst/>
        </a:prstGeom>
      </xdr:spPr>
    </xdr:pic>
    <xdr:clientData/>
  </xdr:twoCellAnchor>
  <xdr:twoCellAnchor>
    <xdr:from>
      <xdr:col>4</xdr:col>
      <xdr:colOff>17445</xdr:colOff>
      <xdr:row>40</xdr:row>
      <xdr:rowOff>14067</xdr:rowOff>
    </xdr:from>
    <xdr:to>
      <xdr:col>4</xdr:col>
      <xdr:colOff>1843289</xdr:colOff>
      <xdr:row>40</xdr:row>
      <xdr:rowOff>926989</xdr:rowOff>
    </xdr:to>
    <xdr:pic>
      <xdr:nvPicPr>
        <xdr:cNvPr id="95" name="Picture 94">
          <a:extLst>
            <a:ext uri="{FF2B5EF4-FFF2-40B4-BE49-F238E27FC236}">
              <a16:creationId xmlns:a16="http://schemas.microsoft.com/office/drawing/2014/main" id="{9E9EC676-64B1-9D49-8951-ACCFA26F4802}"/>
            </a:ext>
          </a:extLst>
        </xdr:cNvPr>
        <xdr:cNvPicPr>
          <a:picLocks noChangeAspect="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xdr:blipFill>
      <xdr:spPr>
        <a:xfrm>
          <a:off x="9834545" y="28144567"/>
          <a:ext cx="1825844" cy="912922"/>
        </a:xfrm>
        <a:prstGeom prst="rect">
          <a:avLst/>
        </a:prstGeom>
        <a:ln w="3175">
          <a:noFill/>
        </a:ln>
      </xdr:spPr>
    </xdr:pic>
    <xdr:clientData/>
  </xdr:twoCellAnchor>
  <xdr:twoCellAnchor>
    <xdr:from>
      <xdr:col>2</xdr:col>
      <xdr:colOff>12402</xdr:colOff>
      <xdr:row>28</xdr:row>
      <xdr:rowOff>12979</xdr:rowOff>
    </xdr:from>
    <xdr:to>
      <xdr:col>2</xdr:col>
      <xdr:colOff>926802</xdr:colOff>
      <xdr:row>28</xdr:row>
      <xdr:rowOff>927379</xdr:rowOff>
    </xdr:to>
    <xdr:pic>
      <xdr:nvPicPr>
        <xdr:cNvPr id="100" name="Picture 99">
          <a:extLst>
            <a:ext uri="{FF2B5EF4-FFF2-40B4-BE49-F238E27FC236}">
              <a16:creationId xmlns:a16="http://schemas.microsoft.com/office/drawing/2014/main" id="{4D770E56-A98B-8D41-8E45-70B9ABA59131}"/>
            </a:ext>
          </a:extLst>
        </xdr:cNvPr>
        <xdr:cNvPicPr>
          <a:picLocks noChangeAspect="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xdr:blipFill>
      <xdr:spPr>
        <a:xfrm>
          <a:off x="5930602" y="24384279"/>
          <a:ext cx="914400" cy="914400"/>
        </a:xfrm>
        <a:prstGeom prst="rect">
          <a:avLst/>
        </a:prstGeom>
      </xdr:spPr>
    </xdr:pic>
    <xdr:clientData/>
  </xdr:twoCellAnchor>
  <xdr:twoCellAnchor>
    <xdr:from>
      <xdr:col>4</xdr:col>
      <xdr:colOff>17445</xdr:colOff>
      <xdr:row>28</xdr:row>
      <xdr:rowOff>14067</xdr:rowOff>
    </xdr:from>
    <xdr:to>
      <xdr:col>4</xdr:col>
      <xdr:colOff>1843289</xdr:colOff>
      <xdr:row>28</xdr:row>
      <xdr:rowOff>926989</xdr:rowOff>
    </xdr:to>
    <xdr:pic>
      <xdr:nvPicPr>
        <xdr:cNvPr id="101" name="Picture 100">
          <a:extLst>
            <a:ext uri="{FF2B5EF4-FFF2-40B4-BE49-F238E27FC236}">
              <a16:creationId xmlns:a16="http://schemas.microsoft.com/office/drawing/2014/main" id="{0CBF42BB-0313-C042-A72A-C3B812724AFB}"/>
            </a:ext>
          </a:extLst>
        </xdr:cNvPr>
        <xdr:cNvPicPr>
          <a:picLocks noChangeAspect="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xdr:blipFill>
      <xdr:spPr>
        <a:xfrm>
          <a:off x="9834545" y="24385367"/>
          <a:ext cx="1825844" cy="912922"/>
        </a:xfrm>
        <a:prstGeom prst="rect">
          <a:avLst/>
        </a:prstGeom>
        <a:ln w="3175">
          <a:noFill/>
        </a:ln>
      </xdr:spPr>
    </xdr:pic>
    <xdr:clientData/>
  </xdr:twoCellAnchor>
  <xdr:twoCellAnchor>
    <xdr:from>
      <xdr:col>2</xdr:col>
      <xdr:colOff>12402</xdr:colOff>
      <xdr:row>53</xdr:row>
      <xdr:rowOff>0</xdr:rowOff>
    </xdr:from>
    <xdr:to>
      <xdr:col>2</xdr:col>
      <xdr:colOff>926802</xdr:colOff>
      <xdr:row>53</xdr:row>
      <xdr:rowOff>0</xdr:rowOff>
    </xdr:to>
    <xdr:pic>
      <xdr:nvPicPr>
        <xdr:cNvPr id="112" name="Picture 111">
          <a:extLst>
            <a:ext uri="{FF2B5EF4-FFF2-40B4-BE49-F238E27FC236}">
              <a16:creationId xmlns:a16="http://schemas.microsoft.com/office/drawing/2014/main" id="{B6B8130D-6A56-804E-A8E3-0FE4FD056D45}"/>
            </a:ext>
          </a:extLst>
        </xdr:cNvPr>
        <xdr:cNvPicPr>
          <a:picLocks noChangeAspect="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xdr:blipFill>
      <xdr:spPr>
        <a:xfrm>
          <a:off x="5930602" y="39865300"/>
          <a:ext cx="914400" cy="0"/>
        </a:xfrm>
        <a:prstGeom prst="rect">
          <a:avLst/>
        </a:prstGeom>
      </xdr:spPr>
    </xdr:pic>
    <xdr:clientData/>
  </xdr:twoCellAnchor>
  <xdr:twoCellAnchor>
    <xdr:from>
      <xdr:col>2</xdr:col>
      <xdr:colOff>12402</xdr:colOff>
      <xdr:row>19</xdr:row>
      <xdr:rowOff>12979</xdr:rowOff>
    </xdr:from>
    <xdr:to>
      <xdr:col>2</xdr:col>
      <xdr:colOff>926802</xdr:colOff>
      <xdr:row>19</xdr:row>
      <xdr:rowOff>927379</xdr:rowOff>
    </xdr:to>
    <xdr:pic>
      <xdr:nvPicPr>
        <xdr:cNvPr id="125" name="Picture 124">
          <a:extLst>
            <a:ext uri="{FF2B5EF4-FFF2-40B4-BE49-F238E27FC236}">
              <a16:creationId xmlns:a16="http://schemas.microsoft.com/office/drawing/2014/main" id="{D4975B8E-7A6E-C845-8D59-3BCD4FC3C996}"/>
            </a:ext>
          </a:extLst>
        </xdr:cNvPr>
        <xdr:cNvPicPr>
          <a:picLocks noChangeAspect="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2</xdr:col>
      <xdr:colOff>12402</xdr:colOff>
      <xdr:row>20</xdr:row>
      <xdr:rowOff>12979</xdr:rowOff>
    </xdr:from>
    <xdr:to>
      <xdr:col>2</xdr:col>
      <xdr:colOff>926802</xdr:colOff>
      <xdr:row>20</xdr:row>
      <xdr:rowOff>927379</xdr:rowOff>
    </xdr:to>
    <xdr:pic>
      <xdr:nvPicPr>
        <xdr:cNvPr id="126" name="Picture 125">
          <a:extLst>
            <a:ext uri="{FF2B5EF4-FFF2-40B4-BE49-F238E27FC236}">
              <a16:creationId xmlns:a16="http://schemas.microsoft.com/office/drawing/2014/main" id="{5E3961C9-954E-8047-BCEF-AF65AC37FB70}"/>
            </a:ext>
          </a:extLst>
        </xdr:cNvPr>
        <xdr:cNvPicPr>
          <a:picLocks noChangeAspect="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2</xdr:col>
      <xdr:colOff>12402</xdr:colOff>
      <xdr:row>22</xdr:row>
      <xdr:rowOff>12979</xdr:rowOff>
    </xdr:from>
    <xdr:to>
      <xdr:col>2</xdr:col>
      <xdr:colOff>926802</xdr:colOff>
      <xdr:row>22</xdr:row>
      <xdr:rowOff>927379</xdr:rowOff>
    </xdr:to>
    <xdr:pic>
      <xdr:nvPicPr>
        <xdr:cNvPr id="127" name="Picture 126">
          <a:extLst>
            <a:ext uri="{FF2B5EF4-FFF2-40B4-BE49-F238E27FC236}">
              <a16:creationId xmlns:a16="http://schemas.microsoft.com/office/drawing/2014/main" id="{487DD11E-65B4-F149-95CF-117C378A3049}"/>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xdr:blipFill>
      <xdr:spPr>
        <a:xfrm>
          <a:off x="5930602" y="7467879"/>
          <a:ext cx="914400" cy="914400"/>
        </a:xfrm>
        <a:prstGeom prst="rect">
          <a:avLst/>
        </a:prstGeom>
      </xdr:spPr>
    </xdr:pic>
    <xdr:clientData/>
  </xdr:twoCellAnchor>
  <xdr:twoCellAnchor>
    <xdr:from>
      <xdr:col>2</xdr:col>
      <xdr:colOff>12402</xdr:colOff>
      <xdr:row>21</xdr:row>
      <xdr:rowOff>12979</xdr:rowOff>
    </xdr:from>
    <xdr:to>
      <xdr:col>2</xdr:col>
      <xdr:colOff>926802</xdr:colOff>
      <xdr:row>21</xdr:row>
      <xdr:rowOff>927379</xdr:rowOff>
    </xdr:to>
    <xdr:pic>
      <xdr:nvPicPr>
        <xdr:cNvPr id="128" name="Picture 127">
          <a:extLst>
            <a:ext uri="{FF2B5EF4-FFF2-40B4-BE49-F238E27FC236}">
              <a16:creationId xmlns:a16="http://schemas.microsoft.com/office/drawing/2014/main" id="{5447EBB4-38FE-434D-9B51-125857D47687}"/>
            </a:ext>
          </a:extLst>
        </xdr:cNvPr>
        <xdr:cNvPicPr>
          <a:picLocks noChangeAspect="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xdr:blipFill>
      <xdr:spPr>
        <a:xfrm>
          <a:off x="5930602" y="5588279"/>
          <a:ext cx="914400" cy="914400"/>
        </a:xfrm>
        <a:prstGeom prst="rect">
          <a:avLst/>
        </a:prstGeom>
      </xdr:spPr>
    </xdr:pic>
    <xdr:clientData/>
  </xdr:twoCellAnchor>
  <xdr:twoCellAnchor>
    <xdr:from>
      <xdr:col>4</xdr:col>
      <xdr:colOff>17445</xdr:colOff>
      <xdr:row>19</xdr:row>
      <xdr:rowOff>14067</xdr:rowOff>
    </xdr:from>
    <xdr:to>
      <xdr:col>4</xdr:col>
      <xdr:colOff>1843289</xdr:colOff>
      <xdr:row>19</xdr:row>
      <xdr:rowOff>926989</xdr:rowOff>
    </xdr:to>
    <xdr:pic>
      <xdr:nvPicPr>
        <xdr:cNvPr id="129" name="Picture 128">
          <a:extLst>
            <a:ext uri="{FF2B5EF4-FFF2-40B4-BE49-F238E27FC236}">
              <a16:creationId xmlns:a16="http://schemas.microsoft.com/office/drawing/2014/main" id="{A55F9548-FB82-AD49-8EFE-728DBE642472}"/>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a:xfrm>
          <a:off x="9834545" y="2769967"/>
          <a:ext cx="1825844" cy="912922"/>
        </a:xfrm>
        <a:prstGeom prst="rect">
          <a:avLst/>
        </a:prstGeom>
        <a:ln w="3175">
          <a:noFill/>
        </a:ln>
      </xdr:spPr>
    </xdr:pic>
    <xdr:clientData/>
  </xdr:twoCellAnchor>
  <xdr:twoCellAnchor>
    <xdr:from>
      <xdr:col>4</xdr:col>
      <xdr:colOff>17445</xdr:colOff>
      <xdr:row>20</xdr:row>
      <xdr:rowOff>14067</xdr:rowOff>
    </xdr:from>
    <xdr:to>
      <xdr:col>4</xdr:col>
      <xdr:colOff>1843289</xdr:colOff>
      <xdr:row>20</xdr:row>
      <xdr:rowOff>926989</xdr:rowOff>
    </xdr:to>
    <xdr:pic>
      <xdr:nvPicPr>
        <xdr:cNvPr id="130" name="Picture 129">
          <a:extLst>
            <a:ext uri="{FF2B5EF4-FFF2-40B4-BE49-F238E27FC236}">
              <a16:creationId xmlns:a16="http://schemas.microsoft.com/office/drawing/2014/main" id="{DECD9551-9DEE-5748-8C7D-124A8C04A775}"/>
            </a:ext>
          </a:extLst>
        </xdr:cNvPr>
        <xdr:cNvPicPr>
          <a:picLocks noChangeAspect="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xdr:blipFill>
      <xdr:spPr>
        <a:xfrm>
          <a:off x="9834545" y="3709767"/>
          <a:ext cx="1825844" cy="912922"/>
        </a:xfrm>
        <a:prstGeom prst="rect">
          <a:avLst/>
        </a:prstGeom>
        <a:ln w="3175">
          <a:noFill/>
        </a:ln>
      </xdr:spPr>
    </xdr:pic>
    <xdr:clientData/>
  </xdr:twoCellAnchor>
  <xdr:twoCellAnchor>
    <xdr:from>
      <xdr:col>4</xdr:col>
      <xdr:colOff>17445</xdr:colOff>
      <xdr:row>22</xdr:row>
      <xdr:rowOff>14067</xdr:rowOff>
    </xdr:from>
    <xdr:to>
      <xdr:col>4</xdr:col>
      <xdr:colOff>1843289</xdr:colOff>
      <xdr:row>22</xdr:row>
      <xdr:rowOff>926989</xdr:rowOff>
    </xdr:to>
    <xdr:pic>
      <xdr:nvPicPr>
        <xdr:cNvPr id="131" name="Picture 130">
          <a:extLst>
            <a:ext uri="{FF2B5EF4-FFF2-40B4-BE49-F238E27FC236}">
              <a16:creationId xmlns:a16="http://schemas.microsoft.com/office/drawing/2014/main" id="{A26DBE7F-C508-544C-96CD-7E6895D19265}"/>
            </a:ext>
          </a:extLst>
        </xdr:cNvPr>
        <xdr:cNvPicPr>
          <a:picLocks noChangeAspect="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xdr:blipFill>
      <xdr:spPr>
        <a:xfrm>
          <a:off x="9834545" y="7468967"/>
          <a:ext cx="1825844" cy="912922"/>
        </a:xfrm>
        <a:prstGeom prst="rect">
          <a:avLst/>
        </a:prstGeom>
        <a:ln w="3175">
          <a:noFill/>
        </a:ln>
      </xdr:spPr>
    </xdr:pic>
    <xdr:clientData/>
  </xdr:twoCellAnchor>
  <xdr:twoCellAnchor>
    <xdr:from>
      <xdr:col>4</xdr:col>
      <xdr:colOff>17445</xdr:colOff>
      <xdr:row>21</xdr:row>
      <xdr:rowOff>14067</xdr:rowOff>
    </xdr:from>
    <xdr:to>
      <xdr:col>4</xdr:col>
      <xdr:colOff>1843289</xdr:colOff>
      <xdr:row>21</xdr:row>
      <xdr:rowOff>926989</xdr:rowOff>
    </xdr:to>
    <xdr:pic>
      <xdr:nvPicPr>
        <xdr:cNvPr id="132" name="Picture 131">
          <a:extLst>
            <a:ext uri="{FF2B5EF4-FFF2-40B4-BE49-F238E27FC236}">
              <a16:creationId xmlns:a16="http://schemas.microsoft.com/office/drawing/2014/main" id="{B0B9BAAF-E27D-7149-BC51-6E406D2C026A}"/>
            </a:ext>
          </a:extLst>
        </xdr:cNvPr>
        <xdr:cNvPicPr>
          <a:picLocks noChangeAspect="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xdr:blipFill>
      <xdr:spPr>
        <a:xfrm>
          <a:off x="9834545" y="5589367"/>
          <a:ext cx="1825844" cy="912922"/>
        </a:xfrm>
        <a:prstGeom prst="rect">
          <a:avLst/>
        </a:prstGeom>
        <a:ln w="3175">
          <a:noFill/>
        </a:ln>
      </xdr:spPr>
    </xdr:pic>
    <xdr:clientData/>
  </xdr:twoCellAnchor>
  <xdr:twoCellAnchor>
    <xdr:from>
      <xdr:col>2</xdr:col>
      <xdr:colOff>12402</xdr:colOff>
      <xdr:row>23</xdr:row>
      <xdr:rowOff>12979</xdr:rowOff>
    </xdr:from>
    <xdr:to>
      <xdr:col>2</xdr:col>
      <xdr:colOff>926802</xdr:colOff>
      <xdr:row>23</xdr:row>
      <xdr:rowOff>927379</xdr:rowOff>
    </xdr:to>
    <xdr:pic>
      <xdr:nvPicPr>
        <xdr:cNvPr id="133" name="Picture 132">
          <a:extLst>
            <a:ext uri="{FF2B5EF4-FFF2-40B4-BE49-F238E27FC236}">
              <a16:creationId xmlns:a16="http://schemas.microsoft.com/office/drawing/2014/main" id="{776C5103-066C-FE47-BF15-42E01CD6490C}"/>
            </a:ext>
          </a:extLst>
        </xdr:cNvPr>
        <xdr:cNvPicPr>
          <a:picLocks noChangeAspect="1"/>
        </xdr:cNvPicPr>
      </xdr:nvPicPr>
      <xdr:blipFill>
        <a:blip xmlns:r="http://schemas.openxmlformats.org/officeDocument/2006/relationships" r:embed="rId53">
          <a:extLst>
            <a:ext uri="{28A0092B-C50C-407E-A947-70E740481C1C}">
              <a14:useLocalDpi xmlns:a14="http://schemas.microsoft.com/office/drawing/2010/main" val="0"/>
            </a:ext>
          </a:extLst>
        </a:blip>
        <a:srcRect/>
        <a:stretch/>
      </xdr:blipFill>
      <xdr:spPr>
        <a:xfrm>
          <a:off x="5930602" y="8407679"/>
          <a:ext cx="914400" cy="914400"/>
        </a:xfrm>
        <a:prstGeom prst="rect">
          <a:avLst/>
        </a:prstGeom>
      </xdr:spPr>
    </xdr:pic>
    <xdr:clientData/>
  </xdr:twoCellAnchor>
  <xdr:twoCellAnchor>
    <xdr:from>
      <xdr:col>4</xdr:col>
      <xdr:colOff>17445</xdr:colOff>
      <xdr:row>23</xdr:row>
      <xdr:rowOff>14067</xdr:rowOff>
    </xdr:from>
    <xdr:to>
      <xdr:col>4</xdr:col>
      <xdr:colOff>1843289</xdr:colOff>
      <xdr:row>23</xdr:row>
      <xdr:rowOff>926989</xdr:rowOff>
    </xdr:to>
    <xdr:pic>
      <xdr:nvPicPr>
        <xdr:cNvPr id="134" name="Picture 133">
          <a:extLst>
            <a:ext uri="{FF2B5EF4-FFF2-40B4-BE49-F238E27FC236}">
              <a16:creationId xmlns:a16="http://schemas.microsoft.com/office/drawing/2014/main" id="{A0AC9023-4835-5743-B7D3-8E0324A3F3E1}"/>
            </a:ext>
          </a:extLst>
        </xdr:cNvPr>
        <xdr:cNvPicPr>
          <a:picLocks noChangeAspect="1"/>
        </xdr:cNvPicPr>
      </xdr:nvPicPr>
      <xdr:blipFill>
        <a:blip xmlns:r="http://schemas.openxmlformats.org/officeDocument/2006/relationships" r:embed="rId54">
          <a:extLst>
            <a:ext uri="{28A0092B-C50C-407E-A947-70E740481C1C}">
              <a14:useLocalDpi xmlns:a14="http://schemas.microsoft.com/office/drawing/2010/main" val="0"/>
            </a:ext>
          </a:extLst>
        </a:blip>
        <a:srcRect/>
        <a:stretch/>
      </xdr:blipFill>
      <xdr:spPr>
        <a:xfrm>
          <a:off x="9834545" y="8408767"/>
          <a:ext cx="1825844" cy="912922"/>
        </a:xfrm>
        <a:prstGeom prst="rect">
          <a:avLst/>
        </a:prstGeom>
        <a:ln w="3175">
          <a:noFill/>
        </a:ln>
      </xdr:spPr>
    </xdr:pic>
    <xdr:clientData/>
  </xdr:twoCellAnchor>
  <xdr:twoCellAnchor>
    <xdr:from>
      <xdr:col>2</xdr:col>
      <xdr:colOff>12402</xdr:colOff>
      <xdr:row>24</xdr:row>
      <xdr:rowOff>12979</xdr:rowOff>
    </xdr:from>
    <xdr:to>
      <xdr:col>2</xdr:col>
      <xdr:colOff>926802</xdr:colOff>
      <xdr:row>24</xdr:row>
      <xdr:rowOff>927379</xdr:rowOff>
    </xdr:to>
    <xdr:pic>
      <xdr:nvPicPr>
        <xdr:cNvPr id="135" name="Picture 134">
          <a:extLst>
            <a:ext uri="{FF2B5EF4-FFF2-40B4-BE49-F238E27FC236}">
              <a16:creationId xmlns:a16="http://schemas.microsoft.com/office/drawing/2014/main" id="{6C4012EA-231D-6844-A163-C8E3F8D74881}"/>
            </a:ext>
          </a:extLst>
        </xdr:cNvPr>
        <xdr:cNvPicPr>
          <a:picLocks noChangeAspect="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xdr:blipFill>
      <xdr:spPr>
        <a:xfrm>
          <a:off x="5930602" y="10287279"/>
          <a:ext cx="914400" cy="914400"/>
        </a:xfrm>
        <a:prstGeom prst="rect">
          <a:avLst/>
        </a:prstGeom>
      </xdr:spPr>
    </xdr:pic>
    <xdr:clientData/>
  </xdr:twoCellAnchor>
  <xdr:twoCellAnchor>
    <xdr:from>
      <xdr:col>4</xdr:col>
      <xdr:colOff>17445</xdr:colOff>
      <xdr:row>24</xdr:row>
      <xdr:rowOff>14067</xdr:rowOff>
    </xdr:from>
    <xdr:to>
      <xdr:col>4</xdr:col>
      <xdr:colOff>1843289</xdr:colOff>
      <xdr:row>24</xdr:row>
      <xdr:rowOff>926989</xdr:rowOff>
    </xdr:to>
    <xdr:pic>
      <xdr:nvPicPr>
        <xdr:cNvPr id="136" name="Picture 135">
          <a:extLst>
            <a:ext uri="{FF2B5EF4-FFF2-40B4-BE49-F238E27FC236}">
              <a16:creationId xmlns:a16="http://schemas.microsoft.com/office/drawing/2014/main" id="{8209EF7B-EAFD-A84B-B4FA-1A973BBA1A6D}"/>
            </a:ext>
          </a:extLst>
        </xdr:cNvPr>
        <xdr:cNvPicPr>
          <a:picLocks noChangeAspect="1"/>
        </xdr:cNvPicPr>
      </xdr:nvPicPr>
      <xdr:blipFill>
        <a:blip xmlns:r="http://schemas.openxmlformats.org/officeDocument/2006/relationships" r:embed="rId56">
          <a:extLst>
            <a:ext uri="{28A0092B-C50C-407E-A947-70E740481C1C}">
              <a14:useLocalDpi xmlns:a14="http://schemas.microsoft.com/office/drawing/2010/main" val="0"/>
            </a:ext>
          </a:extLst>
        </a:blip>
        <a:srcRect/>
        <a:stretch/>
      </xdr:blipFill>
      <xdr:spPr>
        <a:xfrm>
          <a:off x="9834545" y="10288367"/>
          <a:ext cx="1825844" cy="912922"/>
        </a:xfrm>
        <a:prstGeom prst="rect">
          <a:avLst/>
        </a:prstGeom>
        <a:ln w="3175">
          <a:noFill/>
        </a:ln>
      </xdr:spPr>
    </xdr:pic>
    <xdr:clientData/>
  </xdr:twoCellAnchor>
  <xdr:twoCellAnchor>
    <xdr:from>
      <xdr:col>2</xdr:col>
      <xdr:colOff>12402</xdr:colOff>
      <xdr:row>15</xdr:row>
      <xdr:rowOff>12979</xdr:rowOff>
    </xdr:from>
    <xdr:to>
      <xdr:col>2</xdr:col>
      <xdr:colOff>926802</xdr:colOff>
      <xdr:row>15</xdr:row>
      <xdr:rowOff>927379</xdr:rowOff>
    </xdr:to>
    <xdr:pic>
      <xdr:nvPicPr>
        <xdr:cNvPr id="137" name="Picture 136">
          <a:extLst>
            <a:ext uri="{FF2B5EF4-FFF2-40B4-BE49-F238E27FC236}">
              <a16:creationId xmlns:a16="http://schemas.microsoft.com/office/drawing/2014/main" id="{B1F7472C-A456-7640-8892-24E4BDCCAED1}"/>
            </a:ext>
          </a:extLst>
        </xdr:cNvPr>
        <xdr:cNvPicPr>
          <a:picLocks noChangeAspect="1"/>
        </xdr:cNvPicPr>
      </xdr:nvPicPr>
      <xdr:blipFill>
        <a:blip xmlns:r="http://schemas.openxmlformats.org/officeDocument/2006/relationships" r:embed="rId57">
          <a:extLst>
            <a:ext uri="{28A0092B-C50C-407E-A947-70E740481C1C}">
              <a14:useLocalDpi xmlns:a14="http://schemas.microsoft.com/office/drawing/2010/main" val="0"/>
            </a:ext>
          </a:extLst>
        </a:blip>
        <a:srcRect/>
        <a:stretch/>
      </xdr:blipFill>
      <xdr:spPr>
        <a:xfrm>
          <a:off x="5930602" y="11227079"/>
          <a:ext cx="914400" cy="914400"/>
        </a:xfrm>
        <a:prstGeom prst="rect">
          <a:avLst/>
        </a:prstGeom>
      </xdr:spPr>
    </xdr:pic>
    <xdr:clientData/>
  </xdr:twoCellAnchor>
  <xdr:twoCellAnchor>
    <xdr:from>
      <xdr:col>4</xdr:col>
      <xdr:colOff>17445</xdr:colOff>
      <xdr:row>15</xdr:row>
      <xdr:rowOff>14067</xdr:rowOff>
    </xdr:from>
    <xdr:to>
      <xdr:col>4</xdr:col>
      <xdr:colOff>1843289</xdr:colOff>
      <xdr:row>15</xdr:row>
      <xdr:rowOff>926989</xdr:rowOff>
    </xdr:to>
    <xdr:pic>
      <xdr:nvPicPr>
        <xdr:cNvPr id="138" name="Picture 137">
          <a:extLst>
            <a:ext uri="{FF2B5EF4-FFF2-40B4-BE49-F238E27FC236}">
              <a16:creationId xmlns:a16="http://schemas.microsoft.com/office/drawing/2014/main" id="{1916EB18-7E90-8547-A48E-BD6B1FE68677}"/>
            </a:ext>
          </a:extLst>
        </xdr:cNvPr>
        <xdr:cNvPicPr>
          <a:picLocks noChangeAspect="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xdr:blipFill>
      <xdr:spPr>
        <a:xfrm>
          <a:off x="9834545" y="11228167"/>
          <a:ext cx="1825844" cy="912922"/>
        </a:xfrm>
        <a:prstGeom prst="rect">
          <a:avLst/>
        </a:prstGeom>
        <a:ln w="3175">
          <a:noFill/>
        </a:ln>
      </xdr:spPr>
    </xdr:pic>
    <xdr:clientData/>
  </xdr:twoCellAnchor>
  <xdr:twoCellAnchor>
    <xdr:from>
      <xdr:col>2</xdr:col>
      <xdr:colOff>12402</xdr:colOff>
      <xdr:row>30</xdr:row>
      <xdr:rowOff>12979</xdr:rowOff>
    </xdr:from>
    <xdr:to>
      <xdr:col>2</xdr:col>
      <xdr:colOff>926802</xdr:colOff>
      <xdr:row>30</xdr:row>
      <xdr:rowOff>927379</xdr:rowOff>
    </xdr:to>
    <xdr:pic>
      <xdr:nvPicPr>
        <xdr:cNvPr id="139" name="Picture 138">
          <a:extLst>
            <a:ext uri="{FF2B5EF4-FFF2-40B4-BE49-F238E27FC236}">
              <a16:creationId xmlns:a16="http://schemas.microsoft.com/office/drawing/2014/main" id="{31144F96-DE19-AC4A-91CD-9FD98BF0FEA0}"/>
            </a:ext>
          </a:extLst>
        </xdr:cNvPr>
        <xdr:cNvPicPr>
          <a:picLocks noChangeAspect="1"/>
        </xdr:cNvPicPr>
      </xdr:nvPicPr>
      <xdr:blipFill>
        <a:blip xmlns:r="http://schemas.openxmlformats.org/officeDocument/2006/relationships" r:embed="rId59">
          <a:extLst>
            <a:ext uri="{28A0092B-C50C-407E-A947-70E740481C1C}">
              <a14:useLocalDpi xmlns:a14="http://schemas.microsoft.com/office/drawing/2010/main" val="0"/>
            </a:ext>
          </a:extLst>
        </a:blip>
        <a:srcRect/>
        <a:stretch/>
      </xdr:blipFill>
      <xdr:spPr>
        <a:xfrm>
          <a:off x="5930602" y="12166879"/>
          <a:ext cx="914400" cy="914400"/>
        </a:xfrm>
        <a:prstGeom prst="rect">
          <a:avLst/>
        </a:prstGeom>
      </xdr:spPr>
    </xdr:pic>
    <xdr:clientData/>
  </xdr:twoCellAnchor>
  <xdr:twoCellAnchor>
    <xdr:from>
      <xdr:col>4</xdr:col>
      <xdr:colOff>17445</xdr:colOff>
      <xdr:row>30</xdr:row>
      <xdr:rowOff>14067</xdr:rowOff>
    </xdr:from>
    <xdr:to>
      <xdr:col>4</xdr:col>
      <xdr:colOff>1843289</xdr:colOff>
      <xdr:row>30</xdr:row>
      <xdr:rowOff>926989</xdr:rowOff>
    </xdr:to>
    <xdr:pic>
      <xdr:nvPicPr>
        <xdr:cNvPr id="140" name="Picture 139">
          <a:extLst>
            <a:ext uri="{FF2B5EF4-FFF2-40B4-BE49-F238E27FC236}">
              <a16:creationId xmlns:a16="http://schemas.microsoft.com/office/drawing/2014/main" id="{3ECF0820-C5FB-754F-B56C-0E40ED31945A}"/>
            </a:ext>
          </a:extLst>
        </xdr:cNvPr>
        <xdr:cNvPicPr>
          <a:picLocks noChangeAspect="1"/>
        </xdr:cNvPicPr>
      </xdr:nvPicPr>
      <xdr:blipFill>
        <a:blip xmlns:r="http://schemas.openxmlformats.org/officeDocument/2006/relationships" r:embed="rId60">
          <a:extLst>
            <a:ext uri="{28A0092B-C50C-407E-A947-70E740481C1C}">
              <a14:useLocalDpi xmlns:a14="http://schemas.microsoft.com/office/drawing/2010/main" val="0"/>
            </a:ext>
          </a:extLst>
        </a:blip>
        <a:srcRect/>
        <a:stretch/>
      </xdr:blipFill>
      <xdr:spPr>
        <a:xfrm>
          <a:off x="9834545" y="12167967"/>
          <a:ext cx="1825844" cy="912922"/>
        </a:xfrm>
        <a:prstGeom prst="rect">
          <a:avLst/>
        </a:prstGeom>
        <a:ln w="3175">
          <a:noFill/>
        </a:ln>
      </xdr:spPr>
    </xdr:pic>
    <xdr:clientData/>
  </xdr:twoCellAnchor>
  <xdr:twoCellAnchor>
    <xdr:from>
      <xdr:col>2</xdr:col>
      <xdr:colOff>12402</xdr:colOff>
      <xdr:row>25</xdr:row>
      <xdr:rowOff>12979</xdr:rowOff>
    </xdr:from>
    <xdr:to>
      <xdr:col>2</xdr:col>
      <xdr:colOff>926802</xdr:colOff>
      <xdr:row>25</xdr:row>
      <xdr:rowOff>927379</xdr:rowOff>
    </xdr:to>
    <xdr:pic>
      <xdr:nvPicPr>
        <xdr:cNvPr id="141" name="Picture 140">
          <a:extLst>
            <a:ext uri="{FF2B5EF4-FFF2-40B4-BE49-F238E27FC236}">
              <a16:creationId xmlns:a16="http://schemas.microsoft.com/office/drawing/2014/main" id="{D217505D-EB7A-9E4B-A4E4-6498F1851936}"/>
            </a:ext>
          </a:extLst>
        </xdr:cNvPr>
        <xdr:cNvPicPr>
          <a:picLocks noChangeAspect="1"/>
        </xdr:cNvPicPr>
      </xdr:nvPicPr>
      <xdr:blipFill>
        <a:blip xmlns:r="http://schemas.openxmlformats.org/officeDocument/2006/relationships" r:embed="rId61">
          <a:extLst>
            <a:ext uri="{28A0092B-C50C-407E-A947-70E740481C1C}">
              <a14:useLocalDpi xmlns:a14="http://schemas.microsoft.com/office/drawing/2010/main" val="0"/>
            </a:ext>
          </a:extLst>
        </a:blip>
        <a:srcRect/>
        <a:stretch/>
      </xdr:blipFill>
      <xdr:spPr>
        <a:xfrm>
          <a:off x="5930602" y="13106679"/>
          <a:ext cx="914400" cy="914400"/>
        </a:xfrm>
        <a:prstGeom prst="rect">
          <a:avLst/>
        </a:prstGeom>
      </xdr:spPr>
    </xdr:pic>
    <xdr:clientData/>
  </xdr:twoCellAnchor>
  <xdr:twoCellAnchor>
    <xdr:from>
      <xdr:col>4</xdr:col>
      <xdr:colOff>17445</xdr:colOff>
      <xdr:row>25</xdr:row>
      <xdr:rowOff>14067</xdr:rowOff>
    </xdr:from>
    <xdr:to>
      <xdr:col>4</xdr:col>
      <xdr:colOff>1843289</xdr:colOff>
      <xdr:row>25</xdr:row>
      <xdr:rowOff>926989</xdr:rowOff>
    </xdr:to>
    <xdr:pic>
      <xdr:nvPicPr>
        <xdr:cNvPr id="142" name="Picture 141">
          <a:extLst>
            <a:ext uri="{FF2B5EF4-FFF2-40B4-BE49-F238E27FC236}">
              <a16:creationId xmlns:a16="http://schemas.microsoft.com/office/drawing/2014/main" id="{CB343AB6-0699-D24D-87C2-9F58E396F96B}"/>
            </a:ext>
          </a:extLst>
        </xdr:cNvPr>
        <xdr:cNvPicPr>
          <a:picLocks noChangeAspect="1"/>
        </xdr:cNvPicPr>
      </xdr:nvPicPr>
      <xdr:blipFill>
        <a:blip xmlns:r="http://schemas.openxmlformats.org/officeDocument/2006/relationships" r:embed="rId62">
          <a:extLst>
            <a:ext uri="{28A0092B-C50C-407E-A947-70E740481C1C}">
              <a14:useLocalDpi xmlns:a14="http://schemas.microsoft.com/office/drawing/2010/main" val="0"/>
            </a:ext>
          </a:extLst>
        </a:blip>
        <a:srcRect/>
        <a:stretch/>
      </xdr:blipFill>
      <xdr:spPr>
        <a:xfrm>
          <a:off x="9834545" y="13107767"/>
          <a:ext cx="1825844" cy="912922"/>
        </a:xfrm>
        <a:prstGeom prst="rect">
          <a:avLst/>
        </a:prstGeom>
        <a:ln w="3175">
          <a:noFill/>
        </a:ln>
      </xdr:spPr>
    </xdr:pic>
    <xdr:clientData/>
  </xdr:twoCellAnchor>
  <xdr:twoCellAnchor>
    <xdr:from>
      <xdr:col>2</xdr:col>
      <xdr:colOff>12402</xdr:colOff>
      <xdr:row>37</xdr:row>
      <xdr:rowOff>12979</xdr:rowOff>
    </xdr:from>
    <xdr:to>
      <xdr:col>2</xdr:col>
      <xdr:colOff>926802</xdr:colOff>
      <xdr:row>37</xdr:row>
      <xdr:rowOff>927379</xdr:rowOff>
    </xdr:to>
    <xdr:pic>
      <xdr:nvPicPr>
        <xdr:cNvPr id="143" name="Picture 142">
          <a:extLst>
            <a:ext uri="{FF2B5EF4-FFF2-40B4-BE49-F238E27FC236}">
              <a16:creationId xmlns:a16="http://schemas.microsoft.com/office/drawing/2014/main" id="{494284FE-16F3-E541-BD6B-C0B73A8AB1EA}"/>
            </a:ext>
          </a:extLst>
        </xdr:cNvPr>
        <xdr:cNvPicPr>
          <a:picLocks noChangeAspect="1"/>
        </xdr:cNvPicPr>
      </xdr:nvPicPr>
      <xdr:blipFill>
        <a:blip xmlns:r="http://schemas.openxmlformats.org/officeDocument/2006/relationships" r:embed="rId63">
          <a:extLst>
            <a:ext uri="{28A0092B-C50C-407E-A947-70E740481C1C}">
              <a14:useLocalDpi xmlns:a14="http://schemas.microsoft.com/office/drawing/2010/main" val="0"/>
            </a:ext>
          </a:extLst>
        </a:blip>
        <a:srcRect/>
        <a:stretch/>
      </xdr:blipFill>
      <xdr:spPr>
        <a:xfrm>
          <a:off x="5930602" y="14986279"/>
          <a:ext cx="914400" cy="914400"/>
        </a:xfrm>
        <a:prstGeom prst="rect">
          <a:avLst/>
        </a:prstGeom>
      </xdr:spPr>
    </xdr:pic>
    <xdr:clientData/>
  </xdr:twoCellAnchor>
  <xdr:twoCellAnchor>
    <xdr:from>
      <xdr:col>4</xdr:col>
      <xdr:colOff>17445</xdr:colOff>
      <xdr:row>37</xdr:row>
      <xdr:rowOff>14067</xdr:rowOff>
    </xdr:from>
    <xdr:to>
      <xdr:col>4</xdr:col>
      <xdr:colOff>1843289</xdr:colOff>
      <xdr:row>37</xdr:row>
      <xdr:rowOff>926989</xdr:rowOff>
    </xdr:to>
    <xdr:pic>
      <xdr:nvPicPr>
        <xdr:cNvPr id="144" name="Picture 143">
          <a:extLst>
            <a:ext uri="{FF2B5EF4-FFF2-40B4-BE49-F238E27FC236}">
              <a16:creationId xmlns:a16="http://schemas.microsoft.com/office/drawing/2014/main" id="{D1220BF2-9066-FD4E-B380-339CFD843502}"/>
            </a:ext>
          </a:extLst>
        </xdr:cNvPr>
        <xdr:cNvPicPr>
          <a:picLocks noChangeAspect="1"/>
        </xdr:cNvPicPr>
      </xdr:nvPicPr>
      <xdr:blipFill>
        <a:blip xmlns:r="http://schemas.openxmlformats.org/officeDocument/2006/relationships" r:embed="rId64">
          <a:extLst>
            <a:ext uri="{28A0092B-C50C-407E-A947-70E740481C1C}">
              <a14:useLocalDpi xmlns:a14="http://schemas.microsoft.com/office/drawing/2010/main" val="0"/>
            </a:ext>
          </a:extLst>
        </a:blip>
        <a:srcRect/>
        <a:stretch/>
      </xdr:blipFill>
      <xdr:spPr>
        <a:xfrm>
          <a:off x="9834545" y="14987367"/>
          <a:ext cx="1825844" cy="912922"/>
        </a:xfrm>
        <a:prstGeom prst="rect">
          <a:avLst/>
        </a:prstGeom>
        <a:ln w="3175">
          <a:noFill/>
        </a:ln>
      </xdr:spPr>
    </xdr:pic>
    <xdr:clientData/>
  </xdr:twoCellAnchor>
  <xdr:twoCellAnchor>
    <xdr:from>
      <xdr:col>2</xdr:col>
      <xdr:colOff>12402</xdr:colOff>
      <xdr:row>36</xdr:row>
      <xdr:rowOff>12979</xdr:rowOff>
    </xdr:from>
    <xdr:to>
      <xdr:col>2</xdr:col>
      <xdr:colOff>926802</xdr:colOff>
      <xdr:row>36</xdr:row>
      <xdr:rowOff>927379</xdr:rowOff>
    </xdr:to>
    <xdr:pic>
      <xdr:nvPicPr>
        <xdr:cNvPr id="145" name="Picture 144">
          <a:extLst>
            <a:ext uri="{FF2B5EF4-FFF2-40B4-BE49-F238E27FC236}">
              <a16:creationId xmlns:a16="http://schemas.microsoft.com/office/drawing/2014/main" id="{B6C11C98-4F64-D242-B8DB-FEF02D5A3733}"/>
            </a:ext>
          </a:extLst>
        </xdr:cNvPr>
        <xdr:cNvPicPr>
          <a:picLocks noChangeAspect="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xdr:blipFill>
      <xdr:spPr>
        <a:xfrm>
          <a:off x="5930602" y="15926079"/>
          <a:ext cx="914400" cy="914400"/>
        </a:xfrm>
        <a:prstGeom prst="rect">
          <a:avLst/>
        </a:prstGeom>
      </xdr:spPr>
    </xdr:pic>
    <xdr:clientData/>
  </xdr:twoCellAnchor>
  <xdr:twoCellAnchor>
    <xdr:from>
      <xdr:col>4</xdr:col>
      <xdr:colOff>17445</xdr:colOff>
      <xdr:row>36</xdr:row>
      <xdr:rowOff>14067</xdr:rowOff>
    </xdr:from>
    <xdr:to>
      <xdr:col>4</xdr:col>
      <xdr:colOff>1843289</xdr:colOff>
      <xdr:row>36</xdr:row>
      <xdr:rowOff>926989</xdr:rowOff>
    </xdr:to>
    <xdr:pic>
      <xdr:nvPicPr>
        <xdr:cNvPr id="146" name="Picture 145">
          <a:extLst>
            <a:ext uri="{FF2B5EF4-FFF2-40B4-BE49-F238E27FC236}">
              <a16:creationId xmlns:a16="http://schemas.microsoft.com/office/drawing/2014/main" id="{BCDF7EA9-7B65-F541-B3CF-C53AD3B2FF51}"/>
            </a:ext>
          </a:extLst>
        </xdr:cNvPr>
        <xdr:cNvPicPr>
          <a:picLocks noChangeAspect="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xdr:blipFill>
      <xdr:spPr>
        <a:xfrm>
          <a:off x="9834545" y="15927167"/>
          <a:ext cx="1825844" cy="912922"/>
        </a:xfrm>
        <a:prstGeom prst="rect">
          <a:avLst/>
        </a:prstGeom>
        <a:ln w="3175">
          <a:noFill/>
        </a:ln>
      </xdr:spPr>
    </xdr:pic>
    <xdr:clientData/>
  </xdr:twoCellAnchor>
  <xdr:twoCellAnchor>
    <xdr:from>
      <xdr:col>2</xdr:col>
      <xdr:colOff>12402</xdr:colOff>
      <xdr:row>38</xdr:row>
      <xdr:rowOff>12979</xdr:rowOff>
    </xdr:from>
    <xdr:to>
      <xdr:col>2</xdr:col>
      <xdr:colOff>926802</xdr:colOff>
      <xdr:row>38</xdr:row>
      <xdr:rowOff>927379</xdr:rowOff>
    </xdr:to>
    <xdr:pic>
      <xdr:nvPicPr>
        <xdr:cNvPr id="147" name="Picture 146">
          <a:extLst>
            <a:ext uri="{FF2B5EF4-FFF2-40B4-BE49-F238E27FC236}">
              <a16:creationId xmlns:a16="http://schemas.microsoft.com/office/drawing/2014/main" id="{E8DDE995-D440-3641-8E69-D9278D1D30F2}"/>
            </a:ext>
          </a:extLst>
        </xdr:cNvPr>
        <xdr:cNvPicPr>
          <a:picLocks noChangeAspect="1"/>
        </xdr:cNvPicPr>
      </xdr:nvPicPr>
      <xdr:blipFill>
        <a:blip xmlns:r="http://schemas.openxmlformats.org/officeDocument/2006/relationships" r:embed="rId67">
          <a:extLst>
            <a:ext uri="{28A0092B-C50C-407E-A947-70E740481C1C}">
              <a14:useLocalDpi xmlns:a14="http://schemas.microsoft.com/office/drawing/2010/main" val="0"/>
            </a:ext>
          </a:extLst>
        </a:blip>
        <a:srcRect/>
        <a:stretch/>
      </xdr:blipFill>
      <xdr:spPr>
        <a:xfrm>
          <a:off x="5930602" y="14046479"/>
          <a:ext cx="914400" cy="914400"/>
        </a:xfrm>
        <a:prstGeom prst="rect">
          <a:avLst/>
        </a:prstGeom>
      </xdr:spPr>
    </xdr:pic>
    <xdr:clientData/>
  </xdr:twoCellAnchor>
  <xdr:twoCellAnchor>
    <xdr:from>
      <xdr:col>4</xdr:col>
      <xdr:colOff>17445</xdr:colOff>
      <xdr:row>38</xdr:row>
      <xdr:rowOff>14067</xdr:rowOff>
    </xdr:from>
    <xdr:to>
      <xdr:col>4</xdr:col>
      <xdr:colOff>1843289</xdr:colOff>
      <xdr:row>38</xdr:row>
      <xdr:rowOff>926989</xdr:rowOff>
    </xdr:to>
    <xdr:pic>
      <xdr:nvPicPr>
        <xdr:cNvPr id="148" name="Picture 147">
          <a:extLst>
            <a:ext uri="{FF2B5EF4-FFF2-40B4-BE49-F238E27FC236}">
              <a16:creationId xmlns:a16="http://schemas.microsoft.com/office/drawing/2014/main" id="{148D4A6C-8BE9-444E-BBF4-192C2ECA71D5}"/>
            </a:ext>
          </a:extLst>
        </xdr:cNvPr>
        <xdr:cNvPicPr>
          <a:picLocks noChangeAspect="1"/>
        </xdr:cNvPicPr>
      </xdr:nvPicPr>
      <xdr:blipFill>
        <a:blip xmlns:r="http://schemas.openxmlformats.org/officeDocument/2006/relationships" r:embed="rId68">
          <a:extLst>
            <a:ext uri="{28A0092B-C50C-407E-A947-70E740481C1C}">
              <a14:useLocalDpi xmlns:a14="http://schemas.microsoft.com/office/drawing/2010/main" val="0"/>
            </a:ext>
          </a:extLst>
        </a:blip>
        <a:srcRect/>
        <a:stretch/>
      </xdr:blipFill>
      <xdr:spPr>
        <a:xfrm>
          <a:off x="9834545" y="14047567"/>
          <a:ext cx="1825844" cy="912922"/>
        </a:xfrm>
        <a:prstGeom prst="rect">
          <a:avLst/>
        </a:prstGeom>
        <a:ln w="3175">
          <a:noFill/>
        </a:ln>
      </xdr:spPr>
    </xdr:pic>
    <xdr:clientData/>
  </xdr:twoCellAnchor>
  <xdr:twoCellAnchor>
    <xdr:from>
      <xdr:col>2</xdr:col>
      <xdr:colOff>12402</xdr:colOff>
      <xdr:row>39</xdr:row>
      <xdr:rowOff>12979</xdr:rowOff>
    </xdr:from>
    <xdr:to>
      <xdr:col>2</xdr:col>
      <xdr:colOff>926802</xdr:colOff>
      <xdr:row>39</xdr:row>
      <xdr:rowOff>927379</xdr:rowOff>
    </xdr:to>
    <xdr:pic>
      <xdr:nvPicPr>
        <xdr:cNvPr id="149" name="Picture 148">
          <a:extLst>
            <a:ext uri="{FF2B5EF4-FFF2-40B4-BE49-F238E27FC236}">
              <a16:creationId xmlns:a16="http://schemas.microsoft.com/office/drawing/2014/main" id="{2BCE1F43-BA27-474D-BAFA-B1364C5BBC01}"/>
            </a:ext>
          </a:extLst>
        </xdr:cNvPr>
        <xdr:cNvPicPr>
          <a:picLocks noChangeAspect="1"/>
        </xdr:cNvPicPr>
      </xdr:nvPicPr>
      <xdr:blipFill>
        <a:blip xmlns:r="http://schemas.openxmlformats.org/officeDocument/2006/relationships" r:embed="rId69">
          <a:extLst>
            <a:ext uri="{28A0092B-C50C-407E-A947-70E740481C1C}">
              <a14:useLocalDpi xmlns:a14="http://schemas.microsoft.com/office/drawing/2010/main" val="0"/>
            </a:ext>
          </a:extLst>
        </a:blip>
        <a:srcRect/>
        <a:stretch/>
      </xdr:blipFill>
      <xdr:spPr>
        <a:xfrm>
          <a:off x="5930602" y="16865879"/>
          <a:ext cx="914400" cy="914400"/>
        </a:xfrm>
        <a:prstGeom prst="rect">
          <a:avLst/>
        </a:prstGeom>
      </xdr:spPr>
    </xdr:pic>
    <xdr:clientData/>
  </xdr:twoCellAnchor>
  <xdr:twoCellAnchor>
    <xdr:from>
      <xdr:col>4</xdr:col>
      <xdr:colOff>17445</xdr:colOff>
      <xdr:row>39</xdr:row>
      <xdr:rowOff>14067</xdr:rowOff>
    </xdr:from>
    <xdr:to>
      <xdr:col>4</xdr:col>
      <xdr:colOff>1843289</xdr:colOff>
      <xdr:row>39</xdr:row>
      <xdr:rowOff>926989</xdr:rowOff>
    </xdr:to>
    <xdr:pic>
      <xdr:nvPicPr>
        <xdr:cNvPr id="150" name="Picture 149">
          <a:extLst>
            <a:ext uri="{FF2B5EF4-FFF2-40B4-BE49-F238E27FC236}">
              <a16:creationId xmlns:a16="http://schemas.microsoft.com/office/drawing/2014/main" id="{647CA5BB-EC76-E541-B22A-813A7E70AA8E}"/>
            </a:ext>
          </a:extLst>
        </xdr:cNvPr>
        <xdr:cNvPicPr>
          <a:picLocks noChangeAspect="1"/>
        </xdr:cNvPicPr>
      </xdr:nvPicPr>
      <xdr:blipFill>
        <a:blip xmlns:r="http://schemas.openxmlformats.org/officeDocument/2006/relationships" r:embed="rId70">
          <a:extLst>
            <a:ext uri="{28A0092B-C50C-407E-A947-70E740481C1C}">
              <a14:useLocalDpi xmlns:a14="http://schemas.microsoft.com/office/drawing/2010/main" val="0"/>
            </a:ext>
          </a:extLst>
        </a:blip>
        <a:srcRect/>
        <a:stretch/>
      </xdr:blipFill>
      <xdr:spPr>
        <a:xfrm>
          <a:off x="9834545" y="16866967"/>
          <a:ext cx="1825844" cy="912922"/>
        </a:xfrm>
        <a:prstGeom prst="rect">
          <a:avLst/>
        </a:prstGeom>
        <a:ln w="3175">
          <a:noFill/>
        </a:ln>
      </xdr:spPr>
    </xdr:pic>
    <xdr:clientData/>
  </xdr:twoCellAnchor>
  <xdr:twoCellAnchor>
    <xdr:from>
      <xdr:col>2</xdr:col>
      <xdr:colOff>12402</xdr:colOff>
      <xdr:row>16</xdr:row>
      <xdr:rowOff>12979</xdr:rowOff>
    </xdr:from>
    <xdr:to>
      <xdr:col>2</xdr:col>
      <xdr:colOff>926802</xdr:colOff>
      <xdr:row>16</xdr:row>
      <xdr:rowOff>927379</xdr:rowOff>
    </xdr:to>
    <xdr:pic>
      <xdr:nvPicPr>
        <xdr:cNvPr id="151" name="Picture 150">
          <a:extLst>
            <a:ext uri="{FF2B5EF4-FFF2-40B4-BE49-F238E27FC236}">
              <a16:creationId xmlns:a16="http://schemas.microsoft.com/office/drawing/2014/main" id="{1A802E61-DA45-8A48-8E53-EB6B143CE2AD}"/>
            </a:ext>
          </a:extLst>
        </xdr:cNvPr>
        <xdr:cNvPicPr>
          <a:picLocks noChangeAspect="1"/>
        </xdr:cNvPicPr>
      </xdr:nvPicPr>
      <xdr:blipFill>
        <a:blip xmlns:r="http://schemas.openxmlformats.org/officeDocument/2006/relationships" r:embed="rId71">
          <a:extLst>
            <a:ext uri="{28A0092B-C50C-407E-A947-70E740481C1C}">
              <a14:useLocalDpi xmlns:a14="http://schemas.microsoft.com/office/drawing/2010/main" val="0"/>
            </a:ext>
          </a:extLst>
        </a:blip>
        <a:srcRect/>
        <a:stretch/>
      </xdr:blipFill>
      <xdr:spPr>
        <a:xfrm>
          <a:off x="5930602" y="11227079"/>
          <a:ext cx="914400" cy="914400"/>
        </a:xfrm>
        <a:prstGeom prst="rect">
          <a:avLst/>
        </a:prstGeom>
      </xdr:spPr>
    </xdr:pic>
    <xdr:clientData/>
  </xdr:twoCellAnchor>
  <xdr:twoCellAnchor>
    <xdr:from>
      <xdr:col>4</xdr:col>
      <xdr:colOff>17445</xdr:colOff>
      <xdr:row>16</xdr:row>
      <xdr:rowOff>14067</xdr:rowOff>
    </xdr:from>
    <xdr:to>
      <xdr:col>4</xdr:col>
      <xdr:colOff>1843289</xdr:colOff>
      <xdr:row>16</xdr:row>
      <xdr:rowOff>926989</xdr:rowOff>
    </xdr:to>
    <xdr:pic>
      <xdr:nvPicPr>
        <xdr:cNvPr id="152" name="Picture 151">
          <a:extLst>
            <a:ext uri="{FF2B5EF4-FFF2-40B4-BE49-F238E27FC236}">
              <a16:creationId xmlns:a16="http://schemas.microsoft.com/office/drawing/2014/main" id="{21323061-C181-2948-B69D-F2AEE282A1D3}"/>
            </a:ext>
          </a:extLst>
        </xdr:cNvPr>
        <xdr:cNvPicPr>
          <a:picLocks noChangeAspect="1"/>
        </xdr:cNvPicPr>
      </xdr:nvPicPr>
      <xdr:blipFill>
        <a:blip xmlns:r="http://schemas.openxmlformats.org/officeDocument/2006/relationships" r:embed="rId72">
          <a:extLst>
            <a:ext uri="{28A0092B-C50C-407E-A947-70E740481C1C}">
              <a14:useLocalDpi xmlns:a14="http://schemas.microsoft.com/office/drawing/2010/main" val="0"/>
            </a:ext>
          </a:extLst>
        </a:blip>
        <a:srcRect/>
        <a:stretch/>
      </xdr:blipFill>
      <xdr:spPr>
        <a:xfrm>
          <a:off x="9834545" y="11228167"/>
          <a:ext cx="1825844" cy="912922"/>
        </a:xfrm>
        <a:prstGeom prst="rect">
          <a:avLst/>
        </a:prstGeom>
        <a:ln w="3175">
          <a:noFill/>
        </a:ln>
      </xdr:spPr>
    </xdr:pic>
    <xdr:clientData/>
  </xdr:twoCellAnchor>
  <xdr:twoCellAnchor>
    <xdr:from>
      <xdr:col>2</xdr:col>
      <xdr:colOff>12402</xdr:colOff>
      <xdr:row>17</xdr:row>
      <xdr:rowOff>12979</xdr:rowOff>
    </xdr:from>
    <xdr:to>
      <xdr:col>2</xdr:col>
      <xdr:colOff>926802</xdr:colOff>
      <xdr:row>17</xdr:row>
      <xdr:rowOff>927379</xdr:rowOff>
    </xdr:to>
    <xdr:pic>
      <xdr:nvPicPr>
        <xdr:cNvPr id="153" name="Picture 152">
          <a:extLst>
            <a:ext uri="{FF2B5EF4-FFF2-40B4-BE49-F238E27FC236}">
              <a16:creationId xmlns:a16="http://schemas.microsoft.com/office/drawing/2014/main" id="{541BBEA9-EBCA-7847-8836-B8975EEC824F}"/>
            </a:ext>
          </a:extLst>
        </xdr:cNvPr>
        <xdr:cNvPicPr>
          <a:picLocks noChangeAspect="1"/>
        </xdr:cNvPicPr>
      </xdr:nvPicPr>
      <xdr:blipFill>
        <a:blip xmlns:r="http://schemas.openxmlformats.org/officeDocument/2006/relationships" r:embed="rId73">
          <a:extLst>
            <a:ext uri="{28A0092B-C50C-407E-A947-70E740481C1C}">
              <a14:useLocalDpi xmlns:a14="http://schemas.microsoft.com/office/drawing/2010/main" val="0"/>
            </a:ext>
          </a:extLst>
        </a:blip>
        <a:srcRect/>
        <a:stretch/>
      </xdr:blipFill>
      <xdr:spPr>
        <a:xfrm>
          <a:off x="5930602" y="12166879"/>
          <a:ext cx="914400" cy="914400"/>
        </a:xfrm>
        <a:prstGeom prst="rect">
          <a:avLst/>
        </a:prstGeom>
      </xdr:spPr>
    </xdr:pic>
    <xdr:clientData/>
  </xdr:twoCellAnchor>
  <xdr:twoCellAnchor>
    <xdr:from>
      <xdr:col>4</xdr:col>
      <xdr:colOff>17445</xdr:colOff>
      <xdr:row>17</xdr:row>
      <xdr:rowOff>14067</xdr:rowOff>
    </xdr:from>
    <xdr:to>
      <xdr:col>4</xdr:col>
      <xdr:colOff>1843289</xdr:colOff>
      <xdr:row>17</xdr:row>
      <xdr:rowOff>926989</xdr:rowOff>
    </xdr:to>
    <xdr:pic>
      <xdr:nvPicPr>
        <xdr:cNvPr id="154" name="Picture 153">
          <a:extLst>
            <a:ext uri="{FF2B5EF4-FFF2-40B4-BE49-F238E27FC236}">
              <a16:creationId xmlns:a16="http://schemas.microsoft.com/office/drawing/2014/main" id="{F6FB1B37-F743-F247-8A93-4B2358B492CF}"/>
            </a:ext>
          </a:extLst>
        </xdr:cNvPr>
        <xdr:cNvPicPr>
          <a:picLocks noChangeAspect="1"/>
        </xdr:cNvPicPr>
      </xdr:nvPicPr>
      <xdr:blipFill>
        <a:blip xmlns:r="http://schemas.openxmlformats.org/officeDocument/2006/relationships" r:embed="rId74">
          <a:extLst>
            <a:ext uri="{28A0092B-C50C-407E-A947-70E740481C1C}">
              <a14:useLocalDpi xmlns:a14="http://schemas.microsoft.com/office/drawing/2010/main" val="0"/>
            </a:ext>
          </a:extLst>
        </a:blip>
        <a:srcRect/>
        <a:stretch/>
      </xdr:blipFill>
      <xdr:spPr>
        <a:xfrm>
          <a:off x="9834545" y="12167967"/>
          <a:ext cx="1825844" cy="912922"/>
        </a:xfrm>
        <a:prstGeom prst="rect">
          <a:avLst/>
        </a:prstGeom>
        <a:ln w="3175">
          <a:noFill/>
        </a:ln>
      </xdr:spPr>
    </xdr:pic>
    <xdr:clientData/>
  </xdr:twoCellAnchor>
  <xdr:twoCellAnchor>
    <xdr:from>
      <xdr:col>2</xdr:col>
      <xdr:colOff>12402</xdr:colOff>
      <xdr:row>18</xdr:row>
      <xdr:rowOff>12979</xdr:rowOff>
    </xdr:from>
    <xdr:to>
      <xdr:col>2</xdr:col>
      <xdr:colOff>926802</xdr:colOff>
      <xdr:row>18</xdr:row>
      <xdr:rowOff>927379</xdr:rowOff>
    </xdr:to>
    <xdr:pic>
      <xdr:nvPicPr>
        <xdr:cNvPr id="155" name="Picture 154">
          <a:extLst>
            <a:ext uri="{FF2B5EF4-FFF2-40B4-BE49-F238E27FC236}">
              <a16:creationId xmlns:a16="http://schemas.microsoft.com/office/drawing/2014/main" id="{7CD03270-8473-E840-8011-8809A3D846A3}"/>
            </a:ext>
          </a:extLst>
        </xdr:cNvPr>
        <xdr:cNvPicPr>
          <a:picLocks noChangeAspect="1"/>
        </xdr:cNvPicPr>
      </xdr:nvPicPr>
      <xdr:blipFill>
        <a:blip xmlns:r="http://schemas.openxmlformats.org/officeDocument/2006/relationships" r:embed="rId75">
          <a:extLst>
            <a:ext uri="{28A0092B-C50C-407E-A947-70E740481C1C}">
              <a14:useLocalDpi xmlns:a14="http://schemas.microsoft.com/office/drawing/2010/main" val="0"/>
            </a:ext>
          </a:extLst>
        </a:blip>
        <a:srcRect/>
        <a:stretch/>
      </xdr:blipFill>
      <xdr:spPr>
        <a:xfrm>
          <a:off x="5930602" y="19685279"/>
          <a:ext cx="914400" cy="914400"/>
        </a:xfrm>
        <a:prstGeom prst="rect">
          <a:avLst/>
        </a:prstGeom>
      </xdr:spPr>
    </xdr:pic>
    <xdr:clientData/>
  </xdr:twoCellAnchor>
  <xdr:twoCellAnchor>
    <xdr:from>
      <xdr:col>4</xdr:col>
      <xdr:colOff>17445</xdr:colOff>
      <xdr:row>18</xdr:row>
      <xdr:rowOff>14067</xdr:rowOff>
    </xdr:from>
    <xdr:to>
      <xdr:col>4</xdr:col>
      <xdr:colOff>1843289</xdr:colOff>
      <xdr:row>18</xdr:row>
      <xdr:rowOff>926989</xdr:rowOff>
    </xdr:to>
    <xdr:pic>
      <xdr:nvPicPr>
        <xdr:cNvPr id="156" name="Picture 155">
          <a:extLst>
            <a:ext uri="{FF2B5EF4-FFF2-40B4-BE49-F238E27FC236}">
              <a16:creationId xmlns:a16="http://schemas.microsoft.com/office/drawing/2014/main" id="{9BE427BC-4AFA-CC46-A5D0-63F7069D7FA9}"/>
            </a:ext>
          </a:extLst>
        </xdr:cNvPr>
        <xdr:cNvPicPr>
          <a:picLocks noChangeAspect="1"/>
        </xdr:cNvPicPr>
      </xdr:nvPicPr>
      <xdr:blipFill>
        <a:blip xmlns:r="http://schemas.openxmlformats.org/officeDocument/2006/relationships" r:embed="rId76">
          <a:extLst>
            <a:ext uri="{28A0092B-C50C-407E-A947-70E740481C1C}">
              <a14:useLocalDpi xmlns:a14="http://schemas.microsoft.com/office/drawing/2010/main" val="0"/>
            </a:ext>
          </a:extLst>
        </a:blip>
        <a:srcRect/>
        <a:stretch/>
      </xdr:blipFill>
      <xdr:spPr>
        <a:xfrm>
          <a:off x="9834545" y="19686367"/>
          <a:ext cx="1825844" cy="912922"/>
        </a:xfrm>
        <a:prstGeom prst="rect">
          <a:avLst/>
        </a:prstGeom>
        <a:ln w="3175">
          <a:noFill/>
        </a:ln>
      </xdr:spPr>
    </xdr:pic>
    <xdr:clientData/>
  </xdr:twoCellAnchor>
  <xdr:twoCellAnchor>
    <xdr:from>
      <xdr:col>4</xdr:col>
      <xdr:colOff>17445</xdr:colOff>
      <xdr:row>47</xdr:row>
      <xdr:rowOff>14067</xdr:rowOff>
    </xdr:from>
    <xdr:to>
      <xdr:col>4</xdr:col>
      <xdr:colOff>1843289</xdr:colOff>
      <xdr:row>47</xdr:row>
      <xdr:rowOff>926989</xdr:rowOff>
    </xdr:to>
    <xdr:pic>
      <xdr:nvPicPr>
        <xdr:cNvPr id="96" name="Picture 95">
          <a:extLst>
            <a:ext uri="{FF2B5EF4-FFF2-40B4-BE49-F238E27FC236}">
              <a16:creationId xmlns:a16="http://schemas.microsoft.com/office/drawing/2014/main" id="{5153E716-88F5-B44B-821B-2F99CA3062B4}"/>
            </a:ext>
          </a:extLst>
        </xdr:cNvPr>
        <xdr:cNvPicPr>
          <a:picLocks noChangeAspect="1"/>
        </xdr:cNvPicPr>
      </xdr:nvPicPr>
      <xdr:blipFill>
        <a:blip xmlns:r="http://schemas.openxmlformats.org/officeDocument/2006/relationships" r:embed="rId77">
          <a:extLst>
            <a:ext uri="{28A0092B-C50C-407E-A947-70E740481C1C}">
              <a14:useLocalDpi xmlns:a14="http://schemas.microsoft.com/office/drawing/2010/main" val="0"/>
            </a:ext>
          </a:extLst>
        </a:blip>
        <a:srcRect/>
        <a:stretch/>
      </xdr:blipFill>
      <xdr:spPr>
        <a:xfrm>
          <a:off x="9834545" y="30963967"/>
          <a:ext cx="1825844" cy="912922"/>
        </a:xfrm>
        <a:prstGeom prst="rect">
          <a:avLst/>
        </a:prstGeom>
        <a:ln w="3175">
          <a:noFill/>
        </a:ln>
      </xdr:spPr>
    </xdr:pic>
    <xdr:clientData/>
  </xdr:twoCellAnchor>
  <xdr:twoCellAnchor>
    <xdr:from>
      <xdr:col>2</xdr:col>
      <xdr:colOff>12402</xdr:colOff>
      <xdr:row>14</xdr:row>
      <xdr:rowOff>12979</xdr:rowOff>
    </xdr:from>
    <xdr:to>
      <xdr:col>2</xdr:col>
      <xdr:colOff>926802</xdr:colOff>
      <xdr:row>14</xdr:row>
      <xdr:rowOff>927379</xdr:rowOff>
    </xdr:to>
    <xdr:pic>
      <xdr:nvPicPr>
        <xdr:cNvPr id="97" name="Picture 96">
          <a:extLst>
            <a:ext uri="{FF2B5EF4-FFF2-40B4-BE49-F238E27FC236}">
              <a16:creationId xmlns:a16="http://schemas.microsoft.com/office/drawing/2014/main" id="{4522B0F7-18F1-4549-91C1-325CFDD680EA}"/>
            </a:ext>
          </a:extLst>
        </xdr:cNvPr>
        <xdr:cNvPicPr>
          <a:picLocks noChangeAspect="1"/>
        </xdr:cNvPicPr>
      </xdr:nvPicPr>
      <xdr:blipFill>
        <a:blip xmlns:r="http://schemas.openxmlformats.org/officeDocument/2006/relationships" r:embed="rId78">
          <a:extLst>
            <a:ext uri="{28A0092B-C50C-407E-A947-70E740481C1C}">
              <a14:useLocalDpi xmlns:a14="http://schemas.microsoft.com/office/drawing/2010/main" val="0"/>
            </a:ext>
          </a:extLst>
        </a:blip>
        <a:srcRect/>
        <a:stretch/>
      </xdr:blipFill>
      <xdr:spPr>
        <a:xfrm>
          <a:off x="5930602" y="9347479"/>
          <a:ext cx="914400" cy="914400"/>
        </a:xfrm>
        <a:prstGeom prst="rect">
          <a:avLst/>
        </a:prstGeom>
      </xdr:spPr>
    </xdr:pic>
    <xdr:clientData/>
  </xdr:twoCellAnchor>
  <xdr:twoCellAnchor>
    <xdr:from>
      <xdr:col>4</xdr:col>
      <xdr:colOff>17445</xdr:colOff>
      <xdr:row>14</xdr:row>
      <xdr:rowOff>14067</xdr:rowOff>
    </xdr:from>
    <xdr:to>
      <xdr:col>4</xdr:col>
      <xdr:colOff>1843289</xdr:colOff>
      <xdr:row>14</xdr:row>
      <xdr:rowOff>926989</xdr:rowOff>
    </xdr:to>
    <xdr:pic>
      <xdr:nvPicPr>
        <xdr:cNvPr id="98" name="Picture 97">
          <a:extLst>
            <a:ext uri="{FF2B5EF4-FFF2-40B4-BE49-F238E27FC236}">
              <a16:creationId xmlns:a16="http://schemas.microsoft.com/office/drawing/2014/main" id="{83964247-9F03-F041-BEAD-9F002BD35671}"/>
            </a:ext>
          </a:extLst>
        </xdr:cNvPr>
        <xdr:cNvPicPr>
          <a:picLocks noChangeAspect="1"/>
        </xdr:cNvPicPr>
      </xdr:nvPicPr>
      <xdr:blipFill>
        <a:blip xmlns:r="http://schemas.openxmlformats.org/officeDocument/2006/relationships" r:embed="rId79">
          <a:extLst>
            <a:ext uri="{28A0092B-C50C-407E-A947-70E740481C1C}">
              <a14:useLocalDpi xmlns:a14="http://schemas.microsoft.com/office/drawing/2010/main" val="0"/>
            </a:ext>
          </a:extLst>
        </a:blip>
        <a:srcRect/>
        <a:stretch/>
      </xdr:blipFill>
      <xdr:spPr>
        <a:xfrm>
          <a:off x="9834545" y="9348567"/>
          <a:ext cx="1825844" cy="912922"/>
        </a:xfrm>
        <a:prstGeom prst="rect">
          <a:avLst/>
        </a:prstGeom>
        <a:ln w="3175">
          <a:noFill/>
        </a:ln>
      </xdr:spPr>
    </xdr:pic>
    <xdr:clientData/>
  </xdr:twoCellAnchor>
  <xdr:twoCellAnchor>
    <xdr:from>
      <xdr:col>2</xdr:col>
      <xdr:colOff>12402</xdr:colOff>
      <xdr:row>13</xdr:row>
      <xdr:rowOff>12979</xdr:rowOff>
    </xdr:from>
    <xdr:to>
      <xdr:col>2</xdr:col>
      <xdr:colOff>926802</xdr:colOff>
      <xdr:row>13</xdr:row>
      <xdr:rowOff>927379</xdr:rowOff>
    </xdr:to>
    <xdr:pic>
      <xdr:nvPicPr>
        <xdr:cNvPr id="2" name="Picture 1">
          <a:extLst>
            <a:ext uri="{FF2B5EF4-FFF2-40B4-BE49-F238E27FC236}">
              <a16:creationId xmlns:a16="http://schemas.microsoft.com/office/drawing/2014/main" id="{0EF6FD24-73A9-8440-A23E-4BF19A191695}"/>
            </a:ext>
          </a:extLst>
        </xdr:cNvPr>
        <xdr:cNvPicPr>
          <a:picLocks noChangeAspect="1"/>
        </xdr:cNvPicPr>
      </xdr:nvPicPr>
      <xdr:blipFill>
        <a:blip xmlns:r="http://schemas.openxmlformats.org/officeDocument/2006/relationships" r:embed="rId80">
          <a:extLst>
            <a:ext uri="{28A0092B-C50C-407E-A947-70E740481C1C}">
              <a14:useLocalDpi xmlns:a14="http://schemas.microsoft.com/office/drawing/2010/main" val="0"/>
            </a:ext>
          </a:extLst>
        </a:blip>
        <a:srcRect/>
        <a:stretch/>
      </xdr:blipFill>
      <xdr:spPr>
        <a:xfrm>
          <a:off x="5930602" y="29083279"/>
          <a:ext cx="914400" cy="914400"/>
        </a:xfrm>
        <a:prstGeom prst="rect">
          <a:avLst/>
        </a:prstGeom>
      </xdr:spPr>
    </xdr:pic>
    <xdr:clientData/>
  </xdr:twoCellAnchor>
  <xdr:twoCellAnchor>
    <xdr:from>
      <xdr:col>4</xdr:col>
      <xdr:colOff>17445</xdr:colOff>
      <xdr:row>13</xdr:row>
      <xdr:rowOff>14067</xdr:rowOff>
    </xdr:from>
    <xdr:to>
      <xdr:col>4</xdr:col>
      <xdr:colOff>1843289</xdr:colOff>
      <xdr:row>13</xdr:row>
      <xdr:rowOff>926989</xdr:rowOff>
    </xdr:to>
    <xdr:pic>
      <xdr:nvPicPr>
        <xdr:cNvPr id="3" name="Picture 2">
          <a:extLst>
            <a:ext uri="{FF2B5EF4-FFF2-40B4-BE49-F238E27FC236}">
              <a16:creationId xmlns:a16="http://schemas.microsoft.com/office/drawing/2014/main" id="{57802A1D-F160-7947-B2E0-93D5700B2B5C}"/>
            </a:ext>
          </a:extLst>
        </xdr:cNvPr>
        <xdr:cNvPicPr>
          <a:picLocks noChangeAspect="1"/>
        </xdr:cNvPicPr>
      </xdr:nvPicPr>
      <xdr:blipFill>
        <a:blip xmlns:r="http://schemas.openxmlformats.org/officeDocument/2006/relationships" r:embed="rId81">
          <a:extLst>
            <a:ext uri="{28A0092B-C50C-407E-A947-70E740481C1C}">
              <a14:useLocalDpi xmlns:a14="http://schemas.microsoft.com/office/drawing/2010/main" val="0"/>
            </a:ext>
          </a:extLst>
        </a:blip>
        <a:srcRect/>
        <a:stretch/>
      </xdr:blipFill>
      <xdr:spPr>
        <a:xfrm>
          <a:off x="9834545" y="29084367"/>
          <a:ext cx="1825844" cy="912922"/>
        </a:xfrm>
        <a:prstGeom prst="rect">
          <a:avLst/>
        </a:prstGeom>
        <a:ln w="3175">
          <a:noFill/>
        </a:ln>
      </xdr:spPr>
    </xdr:pic>
    <xdr:clientData/>
  </xdr:twoCellAnchor>
  <xdr:twoCellAnchor>
    <xdr:from>
      <xdr:col>2</xdr:col>
      <xdr:colOff>12402</xdr:colOff>
      <xdr:row>12</xdr:row>
      <xdr:rowOff>12979</xdr:rowOff>
    </xdr:from>
    <xdr:to>
      <xdr:col>2</xdr:col>
      <xdr:colOff>926802</xdr:colOff>
      <xdr:row>12</xdr:row>
      <xdr:rowOff>927379</xdr:rowOff>
    </xdr:to>
    <xdr:pic>
      <xdr:nvPicPr>
        <xdr:cNvPr id="10" name="Picture 9">
          <a:extLst>
            <a:ext uri="{FF2B5EF4-FFF2-40B4-BE49-F238E27FC236}">
              <a16:creationId xmlns:a16="http://schemas.microsoft.com/office/drawing/2014/main" id="{6590A330-0E0F-E04A-A0A4-D5202ABF0BF4}"/>
            </a:ext>
          </a:extLst>
        </xdr:cNvPr>
        <xdr:cNvPicPr>
          <a:picLocks noChangeAspect="1"/>
        </xdr:cNvPicPr>
      </xdr:nvPicPr>
      <xdr:blipFill>
        <a:blip xmlns:r="http://schemas.openxmlformats.org/officeDocument/2006/relationships" r:embed="rId82">
          <a:extLst>
            <a:ext uri="{28A0092B-C50C-407E-A947-70E740481C1C}">
              <a14:useLocalDpi xmlns:a14="http://schemas.microsoft.com/office/drawing/2010/main" val="0"/>
            </a:ext>
          </a:extLst>
        </a:blip>
        <a:srcRect/>
        <a:stretch/>
      </xdr:blipFill>
      <xdr:spPr>
        <a:xfrm>
          <a:off x="5930602" y="20625079"/>
          <a:ext cx="914400" cy="914400"/>
        </a:xfrm>
        <a:prstGeom prst="rect">
          <a:avLst/>
        </a:prstGeom>
      </xdr:spPr>
    </xdr:pic>
    <xdr:clientData/>
  </xdr:twoCellAnchor>
  <xdr:twoCellAnchor>
    <xdr:from>
      <xdr:col>4</xdr:col>
      <xdr:colOff>17445</xdr:colOff>
      <xdr:row>12</xdr:row>
      <xdr:rowOff>14067</xdr:rowOff>
    </xdr:from>
    <xdr:to>
      <xdr:col>4</xdr:col>
      <xdr:colOff>1843289</xdr:colOff>
      <xdr:row>12</xdr:row>
      <xdr:rowOff>926989</xdr:rowOff>
    </xdr:to>
    <xdr:pic>
      <xdr:nvPicPr>
        <xdr:cNvPr id="11" name="Picture 10">
          <a:extLst>
            <a:ext uri="{FF2B5EF4-FFF2-40B4-BE49-F238E27FC236}">
              <a16:creationId xmlns:a16="http://schemas.microsoft.com/office/drawing/2014/main" id="{17613ADB-85D2-9F46-AC6F-9C114A4D28D3}"/>
            </a:ext>
          </a:extLst>
        </xdr:cNvPr>
        <xdr:cNvPicPr>
          <a:picLocks noChangeAspect="1"/>
        </xdr:cNvPicPr>
      </xdr:nvPicPr>
      <xdr:blipFill>
        <a:blip xmlns:r="http://schemas.openxmlformats.org/officeDocument/2006/relationships" r:embed="rId83">
          <a:extLst>
            <a:ext uri="{28A0092B-C50C-407E-A947-70E740481C1C}">
              <a14:useLocalDpi xmlns:a14="http://schemas.microsoft.com/office/drawing/2010/main" val="0"/>
            </a:ext>
          </a:extLst>
        </a:blip>
        <a:srcRect/>
        <a:stretch/>
      </xdr:blipFill>
      <xdr:spPr>
        <a:xfrm>
          <a:off x="9834545" y="20626167"/>
          <a:ext cx="1825844" cy="912922"/>
        </a:xfrm>
        <a:prstGeom prst="rect">
          <a:avLst/>
        </a:prstGeom>
        <a:ln w="3175">
          <a:noFill/>
        </a:ln>
      </xdr:spPr>
    </xdr:pic>
    <xdr:clientData/>
  </xdr:twoCellAnchor>
  <xdr:twoCellAnchor>
    <xdr:from>
      <xdr:col>2</xdr:col>
      <xdr:colOff>12402</xdr:colOff>
      <xdr:row>8</xdr:row>
      <xdr:rowOff>12979</xdr:rowOff>
    </xdr:from>
    <xdr:to>
      <xdr:col>2</xdr:col>
      <xdr:colOff>926802</xdr:colOff>
      <xdr:row>8</xdr:row>
      <xdr:rowOff>927379</xdr:rowOff>
    </xdr:to>
    <xdr:pic>
      <xdr:nvPicPr>
        <xdr:cNvPr id="12" name="Picture 11">
          <a:extLst>
            <a:ext uri="{FF2B5EF4-FFF2-40B4-BE49-F238E27FC236}">
              <a16:creationId xmlns:a16="http://schemas.microsoft.com/office/drawing/2014/main" id="{C1AC8BD4-C976-BE47-AFB1-6790FAEB16D7}"/>
            </a:ext>
          </a:extLst>
        </xdr:cNvPr>
        <xdr:cNvPicPr>
          <a:picLocks noChangeAspect="1"/>
        </xdr:cNvPicPr>
      </xdr:nvPicPr>
      <xdr:blipFill>
        <a:blip xmlns:r="http://schemas.openxmlformats.org/officeDocument/2006/relationships" r:embed="rId84">
          <a:extLst>
            <a:ext uri="{28A0092B-C50C-407E-A947-70E740481C1C}">
              <a14:useLocalDpi xmlns:a14="http://schemas.microsoft.com/office/drawing/2010/main" val="0"/>
            </a:ext>
          </a:extLst>
        </a:blip>
        <a:srcRect/>
        <a:stretch/>
      </xdr:blipFill>
      <xdr:spPr>
        <a:xfrm>
          <a:off x="5930602" y="40360879"/>
          <a:ext cx="914400" cy="914400"/>
        </a:xfrm>
        <a:prstGeom prst="rect">
          <a:avLst/>
        </a:prstGeom>
      </xdr:spPr>
    </xdr:pic>
    <xdr:clientData/>
  </xdr:twoCellAnchor>
  <xdr:twoCellAnchor>
    <xdr:from>
      <xdr:col>4</xdr:col>
      <xdr:colOff>17445</xdr:colOff>
      <xdr:row>8</xdr:row>
      <xdr:rowOff>14067</xdr:rowOff>
    </xdr:from>
    <xdr:to>
      <xdr:col>4</xdr:col>
      <xdr:colOff>1843289</xdr:colOff>
      <xdr:row>8</xdr:row>
      <xdr:rowOff>926989</xdr:rowOff>
    </xdr:to>
    <xdr:pic>
      <xdr:nvPicPr>
        <xdr:cNvPr id="13" name="Picture 12">
          <a:extLst>
            <a:ext uri="{FF2B5EF4-FFF2-40B4-BE49-F238E27FC236}">
              <a16:creationId xmlns:a16="http://schemas.microsoft.com/office/drawing/2014/main" id="{FBB000FC-B5D8-4D4F-9FC6-0BCD5FAB344B}"/>
            </a:ext>
          </a:extLst>
        </xdr:cNvPr>
        <xdr:cNvPicPr>
          <a:picLocks noChangeAspect="1"/>
        </xdr:cNvPicPr>
      </xdr:nvPicPr>
      <xdr:blipFill>
        <a:blip xmlns:r="http://schemas.openxmlformats.org/officeDocument/2006/relationships" r:embed="rId85">
          <a:extLst>
            <a:ext uri="{28A0092B-C50C-407E-A947-70E740481C1C}">
              <a14:useLocalDpi xmlns:a14="http://schemas.microsoft.com/office/drawing/2010/main" val="0"/>
            </a:ext>
          </a:extLst>
        </a:blip>
        <a:srcRect/>
        <a:stretch/>
      </xdr:blipFill>
      <xdr:spPr>
        <a:xfrm>
          <a:off x="9834545" y="40361967"/>
          <a:ext cx="1825844" cy="912922"/>
        </a:xfrm>
        <a:prstGeom prst="rect">
          <a:avLst/>
        </a:prstGeom>
        <a:ln w="3175">
          <a:noFill/>
        </a:ln>
      </xdr:spPr>
    </xdr:pic>
    <xdr:clientData/>
  </xdr:twoCellAnchor>
  <xdr:twoCellAnchor>
    <xdr:from>
      <xdr:col>2</xdr:col>
      <xdr:colOff>12402</xdr:colOff>
      <xdr:row>9</xdr:row>
      <xdr:rowOff>12979</xdr:rowOff>
    </xdr:from>
    <xdr:to>
      <xdr:col>2</xdr:col>
      <xdr:colOff>926802</xdr:colOff>
      <xdr:row>9</xdr:row>
      <xdr:rowOff>927379</xdr:rowOff>
    </xdr:to>
    <xdr:pic>
      <xdr:nvPicPr>
        <xdr:cNvPr id="14" name="Picture 13">
          <a:extLst>
            <a:ext uri="{FF2B5EF4-FFF2-40B4-BE49-F238E27FC236}">
              <a16:creationId xmlns:a16="http://schemas.microsoft.com/office/drawing/2014/main" id="{0C05E1C8-499D-FE41-B83B-D0C5D544CF7F}"/>
            </a:ext>
          </a:extLst>
        </xdr:cNvPr>
        <xdr:cNvPicPr>
          <a:picLocks noChangeAspect="1"/>
        </xdr:cNvPicPr>
      </xdr:nvPicPr>
      <xdr:blipFill>
        <a:blip xmlns:r="http://schemas.openxmlformats.org/officeDocument/2006/relationships" r:embed="rId86">
          <a:extLst>
            <a:ext uri="{28A0092B-C50C-407E-A947-70E740481C1C}">
              <a14:useLocalDpi xmlns:a14="http://schemas.microsoft.com/office/drawing/2010/main" val="0"/>
            </a:ext>
          </a:extLst>
        </a:blip>
        <a:srcRect/>
        <a:stretch/>
      </xdr:blipFill>
      <xdr:spPr>
        <a:xfrm>
          <a:off x="5930602" y="41300679"/>
          <a:ext cx="914400" cy="914400"/>
        </a:xfrm>
        <a:prstGeom prst="rect">
          <a:avLst/>
        </a:prstGeom>
      </xdr:spPr>
    </xdr:pic>
    <xdr:clientData/>
  </xdr:twoCellAnchor>
  <xdr:twoCellAnchor>
    <xdr:from>
      <xdr:col>4</xdr:col>
      <xdr:colOff>17445</xdr:colOff>
      <xdr:row>9</xdr:row>
      <xdr:rowOff>14067</xdr:rowOff>
    </xdr:from>
    <xdr:to>
      <xdr:col>4</xdr:col>
      <xdr:colOff>1843289</xdr:colOff>
      <xdr:row>9</xdr:row>
      <xdr:rowOff>926989</xdr:rowOff>
    </xdr:to>
    <xdr:pic>
      <xdr:nvPicPr>
        <xdr:cNvPr id="15" name="Picture 14">
          <a:extLst>
            <a:ext uri="{FF2B5EF4-FFF2-40B4-BE49-F238E27FC236}">
              <a16:creationId xmlns:a16="http://schemas.microsoft.com/office/drawing/2014/main" id="{7B923F72-6537-E843-B84A-4C445CE6E664}"/>
            </a:ext>
          </a:extLst>
        </xdr:cNvPr>
        <xdr:cNvPicPr>
          <a:picLocks noChangeAspect="1"/>
        </xdr:cNvPicPr>
      </xdr:nvPicPr>
      <xdr:blipFill>
        <a:blip xmlns:r="http://schemas.openxmlformats.org/officeDocument/2006/relationships" r:embed="rId87">
          <a:extLst>
            <a:ext uri="{28A0092B-C50C-407E-A947-70E740481C1C}">
              <a14:useLocalDpi xmlns:a14="http://schemas.microsoft.com/office/drawing/2010/main" val="0"/>
            </a:ext>
          </a:extLst>
        </a:blip>
        <a:srcRect/>
        <a:stretch/>
      </xdr:blipFill>
      <xdr:spPr>
        <a:xfrm>
          <a:off x="9834545" y="41301767"/>
          <a:ext cx="1825844" cy="912922"/>
        </a:xfrm>
        <a:prstGeom prst="rect">
          <a:avLst/>
        </a:prstGeom>
        <a:ln w="3175">
          <a:noFill/>
        </a:ln>
      </xdr:spPr>
    </xdr:pic>
    <xdr:clientData/>
  </xdr:twoCellAnchor>
  <xdr:twoCellAnchor>
    <xdr:from>
      <xdr:col>2</xdr:col>
      <xdr:colOff>12402</xdr:colOff>
      <xdr:row>10</xdr:row>
      <xdr:rowOff>12979</xdr:rowOff>
    </xdr:from>
    <xdr:to>
      <xdr:col>2</xdr:col>
      <xdr:colOff>926802</xdr:colOff>
      <xdr:row>10</xdr:row>
      <xdr:rowOff>927379</xdr:rowOff>
    </xdr:to>
    <xdr:pic>
      <xdr:nvPicPr>
        <xdr:cNvPr id="16" name="Picture 15">
          <a:extLst>
            <a:ext uri="{FF2B5EF4-FFF2-40B4-BE49-F238E27FC236}">
              <a16:creationId xmlns:a16="http://schemas.microsoft.com/office/drawing/2014/main" id="{A30465DA-C188-2C44-AC4F-D196C34AF0D2}"/>
            </a:ext>
          </a:extLst>
        </xdr:cNvPr>
        <xdr:cNvPicPr>
          <a:picLocks noChangeAspect="1"/>
        </xdr:cNvPicPr>
      </xdr:nvPicPr>
      <xdr:blipFill>
        <a:blip xmlns:r="http://schemas.openxmlformats.org/officeDocument/2006/relationships" r:embed="rId88">
          <a:extLst>
            <a:ext uri="{28A0092B-C50C-407E-A947-70E740481C1C}">
              <a14:useLocalDpi xmlns:a14="http://schemas.microsoft.com/office/drawing/2010/main" val="0"/>
            </a:ext>
          </a:extLst>
        </a:blip>
        <a:srcRect/>
        <a:stretch/>
      </xdr:blipFill>
      <xdr:spPr>
        <a:xfrm>
          <a:off x="5930602" y="42240479"/>
          <a:ext cx="914400" cy="914400"/>
        </a:xfrm>
        <a:prstGeom prst="rect">
          <a:avLst/>
        </a:prstGeom>
      </xdr:spPr>
    </xdr:pic>
    <xdr:clientData/>
  </xdr:twoCellAnchor>
  <xdr:twoCellAnchor>
    <xdr:from>
      <xdr:col>4</xdr:col>
      <xdr:colOff>17445</xdr:colOff>
      <xdr:row>10</xdr:row>
      <xdr:rowOff>14067</xdr:rowOff>
    </xdr:from>
    <xdr:to>
      <xdr:col>4</xdr:col>
      <xdr:colOff>1843289</xdr:colOff>
      <xdr:row>10</xdr:row>
      <xdr:rowOff>926989</xdr:rowOff>
    </xdr:to>
    <xdr:pic>
      <xdr:nvPicPr>
        <xdr:cNvPr id="17" name="Picture 16">
          <a:extLst>
            <a:ext uri="{FF2B5EF4-FFF2-40B4-BE49-F238E27FC236}">
              <a16:creationId xmlns:a16="http://schemas.microsoft.com/office/drawing/2014/main" id="{25A8260F-9F48-4947-8F19-DD67C55C27DF}"/>
            </a:ext>
          </a:extLst>
        </xdr:cNvPr>
        <xdr:cNvPicPr>
          <a:picLocks noChangeAspect="1"/>
        </xdr:cNvPicPr>
      </xdr:nvPicPr>
      <xdr:blipFill>
        <a:blip xmlns:r="http://schemas.openxmlformats.org/officeDocument/2006/relationships" r:embed="rId89">
          <a:extLst>
            <a:ext uri="{28A0092B-C50C-407E-A947-70E740481C1C}">
              <a14:useLocalDpi xmlns:a14="http://schemas.microsoft.com/office/drawing/2010/main" val="0"/>
            </a:ext>
          </a:extLst>
        </a:blip>
        <a:srcRect/>
        <a:stretch/>
      </xdr:blipFill>
      <xdr:spPr>
        <a:xfrm>
          <a:off x="9834545" y="42241567"/>
          <a:ext cx="1825844" cy="912922"/>
        </a:xfrm>
        <a:prstGeom prst="rect">
          <a:avLst/>
        </a:prstGeom>
        <a:ln w="3175">
          <a:noFill/>
        </a:ln>
      </xdr:spPr>
    </xdr:pic>
    <xdr:clientData/>
  </xdr:twoCellAnchor>
  <xdr:twoCellAnchor>
    <xdr:from>
      <xdr:col>2</xdr:col>
      <xdr:colOff>12402</xdr:colOff>
      <xdr:row>11</xdr:row>
      <xdr:rowOff>12979</xdr:rowOff>
    </xdr:from>
    <xdr:to>
      <xdr:col>2</xdr:col>
      <xdr:colOff>926802</xdr:colOff>
      <xdr:row>11</xdr:row>
      <xdr:rowOff>927379</xdr:rowOff>
    </xdr:to>
    <xdr:pic>
      <xdr:nvPicPr>
        <xdr:cNvPr id="19" name="Picture 18">
          <a:extLst>
            <a:ext uri="{FF2B5EF4-FFF2-40B4-BE49-F238E27FC236}">
              <a16:creationId xmlns:a16="http://schemas.microsoft.com/office/drawing/2014/main" id="{A8F71D1C-C619-5949-943B-C5192BCFB578}"/>
            </a:ext>
          </a:extLst>
        </xdr:cNvPr>
        <xdr:cNvPicPr>
          <a:picLocks noChangeAspect="1"/>
        </xdr:cNvPicPr>
      </xdr:nvPicPr>
      <xdr:blipFill>
        <a:blip xmlns:r="http://schemas.openxmlformats.org/officeDocument/2006/relationships" r:embed="rId90">
          <a:extLst>
            <a:ext uri="{28A0092B-C50C-407E-A947-70E740481C1C}">
              <a14:useLocalDpi xmlns:a14="http://schemas.microsoft.com/office/drawing/2010/main" val="0"/>
            </a:ext>
          </a:extLst>
        </a:blip>
        <a:srcRect/>
        <a:stretch/>
      </xdr:blipFill>
      <xdr:spPr>
        <a:xfrm>
          <a:off x="5930602" y="43180279"/>
          <a:ext cx="914400" cy="914400"/>
        </a:xfrm>
        <a:prstGeom prst="rect">
          <a:avLst/>
        </a:prstGeom>
      </xdr:spPr>
    </xdr:pic>
    <xdr:clientData/>
  </xdr:twoCellAnchor>
  <xdr:twoCellAnchor>
    <xdr:from>
      <xdr:col>4</xdr:col>
      <xdr:colOff>17445</xdr:colOff>
      <xdr:row>11</xdr:row>
      <xdr:rowOff>14067</xdr:rowOff>
    </xdr:from>
    <xdr:to>
      <xdr:col>4</xdr:col>
      <xdr:colOff>1843289</xdr:colOff>
      <xdr:row>11</xdr:row>
      <xdr:rowOff>926989</xdr:rowOff>
    </xdr:to>
    <xdr:pic>
      <xdr:nvPicPr>
        <xdr:cNvPr id="20" name="Picture 19">
          <a:extLst>
            <a:ext uri="{FF2B5EF4-FFF2-40B4-BE49-F238E27FC236}">
              <a16:creationId xmlns:a16="http://schemas.microsoft.com/office/drawing/2014/main" id="{9D0331C0-2F3B-ED4E-8EEA-5AA3E6A0C8A4}"/>
            </a:ext>
          </a:extLst>
        </xdr:cNvPr>
        <xdr:cNvPicPr>
          <a:picLocks noChangeAspect="1"/>
        </xdr:cNvPicPr>
      </xdr:nvPicPr>
      <xdr:blipFill>
        <a:blip xmlns:r="http://schemas.openxmlformats.org/officeDocument/2006/relationships" r:embed="rId91">
          <a:extLst>
            <a:ext uri="{28A0092B-C50C-407E-A947-70E740481C1C}">
              <a14:useLocalDpi xmlns:a14="http://schemas.microsoft.com/office/drawing/2010/main" val="0"/>
            </a:ext>
          </a:extLst>
        </a:blip>
        <a:srcRect/>
        <a:stretch/>
      </xdr:blipFill>
      <xdr:spPr>
        <a:xfrm>
          <a:off x="9834545" y="43181367"/>
          <a:ext cx="1825844" cy="912922"/>
        </a:xfrm>
        <a:prstGeom prst="rect">
          <a:avLst/>
        </a:prstGeom>
        <a:ln w="3175">
          <a:noFill/>
        </a:ln>
      </xdr:spPr>
    </xdr:pic>
    <xdr:clientData/>
  </xdr:twoCellAnchor>
  <xdr:twoCellAnchor>
    <xdr:from>
      <xdr:col>2</xdr:col>
      <xdr:colOff>12402</xdr:colOff>
      <xdr:row>7</xdr:row>
      <xdr:rowOff>12979</xdr:rowOff>
    </xdr:from>
    <xdr:to>
      <xdr:col>2</xdr:col>
      <xdr:colOff>926802</xdr:colOff>
      <xdr:row>7</xdr:row>
      <xdr:rowOff>927379</xdr:rowOff>
    </xdr:to>
    <xdr:pic>
      <xdr:nvPicPr>
        <xdr:cNvPr id="21" name="Picture 20">
          <a:extLst>
            <a:ext uri="{FF2B5EF4-FFF2-40B4-BE49-F238E27FC236}">
              <a16:creationId xmlns:a16="http://schemas.microsoft.com/office/drawing/2014/main" id="{8625097B-D843-8D41-B438-8AB2E7CC095F}"/>
            </a:ext>
          </a:extLst>
        </xdr:cNvPr>
        <xdr:cNvPicPr>
          <a:picLocks noChangeAspect="1"/>
        </xdr:cNvPicPr>
      </xdr:nvPicPr>
      <xdr:blipFill>
        <a:blip xmlns:r="http://schemas.openxmlformats.org/officeDocument/2006/relationships" r:embed="rId92">
          <a:extLst>
            <a:ext uri="{28A0092B-C50C-407E-A947-70E740481C1C}">
              <a14:useLocalDpi xmlns:a14="http://schemas.microsoft.com/office/drawing/2010/main" val="0"/>
            </a:ext>
          </a:extLst>
        </a:blip>
        <a:srcRect/>
        <a:stretch/>
      </xdr:blipFill>
      <xdr:spPr>
        <a:xfrm>
          <a:off x="5930602" y="450598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22" name="Picture 21">
          <a:extLst>
            <a:ext uri="{FF2B5EF4-FFF2-40B4-BE49-F238E27FC236}">
              <a16:creationId xmlns:a16="http://schemas.microsoft.com/office/drawing/2014/main" id="{6ABB758E-46AC-7D4B-864C-3A134D64C5F8}"/>
            </a:ext>
          </a:extLst>
        </xdr:cNvPr>
        <xdr:cNvPicPr>
          <a:picLocks noChangeAspect="1"/>
        </xdr:cNvPicPr>
      </xdr:nvPicPr>
      <xdr:blipFill>
        <a:blip xmlns:r="http://schemas.openxmlformats.org/officeDocument/2006/relationships" r:embed="rId93">
          <a:extLst>
            <a:ext uri="{28A0092B-C50C-407E-A947-70E740481C1C}">
              <a14:useLocalDpi xmlns:a14="http://schemas.microsoft.com/office/drawing/2010/main" val="0"/>
            </a:ext>
          </a:extLst>
        </a:blip>
        <a:srcRect/>
        <a:stretch/>
      </xdr:blipFill>
      <xdr:spPr>
        <a:xfrm>
          <a:off x="9834545" y="45060967"/>
          <a:ext cx="1825844" cy="912922"/>
        </a:xfrm>
        <a:prstGeom prst="rect">
          <a:avLst/>
        </a:prstGeom>
        <a:ln w="3175">
          <a:noFill/>
        </a:ln>
      </xdr:spPr>
    </xdr:pic>
    <xdr:clientData/>
  </xdr:twoCellAnchor>
</xdr:wsDr>
</file>

<file path=xl/drawings/drawing10.xml><?xml version="1.0" encoding="utf-8"?>
<xdr:wsDr xmlns:xdr="http://schemas.openxmlformats.org/drawingml/2006/spreadsheetDrawing" xmlns:a="http://schemas.openxmlformats.org/drawingml/2006/main">
  <xdr:twoCellAnchor>
    <xdr:from>
      <xdr:col>2</xdr:col>
      <xdr:colOff>12402</xdr:colOff>
      <xdr:row>11</xdr:row>
      <xdr:rowOff>12979</xdr:rowOff>
    </xdr:from>
    <xdr:to>
      <xdr:col>2</xdr:col>
      <xdr:colOff>926802</xdr:colOff>
      <xdr:row>11</xdr:row>
      <xdr:rowOff>927379</xdr:rowOff>
    </xdr:to>
    <xdr:pic>
      <xdr:nvPicPr>
        <xdr:cNvPr id="28" name="Picture 27">
          <a:extLst>
            <a:ext uri="{FF2B5EF4-FFF2-40B4-BE49-F238E27FC236}">
              <a16:creationId xmlns:a16="http://schemas.microsoft.com/office/drawing/2014/main" id="{4DEEEA9B-F745-FB43-A466-C74D094A11D3}"/>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4</xdr:col>
      <xdr:colOff>17445</xdr:colOff>
      <xdr:row>11</xdr:row>
      <xdr:rowOff>14067</xdr:rowOff>
    </xdr:from>
    <xdr:to>
      <xdr:col>4</xdr:col>
      <xdr:colOff>1843289</xdr:colOff>
      <xdr:row>11</xdr:row>
      <xdr:rowOff>926989</xdr:rowOff>
    </xdr:to>
    <xdr:pic>
      <xdr:nvPicPr>
        <xdr:cNvPr id="29" name="Picture 28">
          <a:extLst>
            <a:ext uri="{FF2B5EF4-FFF2-40B4-BE49-F238E27FC236}">
              <a16:creationId xmlns:a16="http://schemas.microsoft.com/office/drawing/2014/main" id="{72B40CF3-2D13-9F40-9195-ADA656A4BFA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9834545" y="2769967"/>
          <a:ext cx="1825844" cy="912922"/>
        </a:xfrm>
        <a:prstGeom prst="rect">
          <a:avLst/>
        </a:prstGeom>
        <a:ln w="3175">
          <a:noFill/>
        </a:ln>
      </xdr:spPr>
    </xdr:pic>
    <xdr:clientData/>
  </xdr:twoCellAnchor>
  <xdr:twoCellAnchor>
    <xdr:from>
      <xdr:col>2</xdr:col>
      <xdr:colOff>12402</xdr:colOff>
      <xdr:row>7</xdr:row>
      <xdr:rowOff>12979</xdr:rowOff>
    </xdr:from>
    <xdr:to>
      <xdr:col>2</xdr:col>
      <xdr:colOff>926802</xdr:colOff>
      <xdr:row>7</xdr:row>
      <xdr:rowOff>927379</xdr:rowOff>
    </xdr:to>
    <xdr:pic>
      <xdr:nvPicPr>
        <xdr:cNvPr id="32" name="Picture 31">
          <a:extLst>
            <a:ext uri="{FF2B5EF4-FFF2-40B4-BE49-F238E27FC236}">
              <a16:creationId xmlns:a16="http://schemas.microsoft.com/office/drawing/2014/main" id="{AC86C74B-9EA1-ED44-A2ED-FA38FAEC21B7}"/>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2</xdr:col>
      <xdr:colOff>12402</xdr:colOff>
      <xdr:row>12</xdr:row>
      <xdr:rowOff>12979</xdr:rowOff>
    </xdr:from>
    <xdr:to>
      <xdr:col>2</xdr:col>
      <xdr:colOff>926802</xdr:colOff>
      <xdr:row>12</xdr:row>
      <xdr:rowOff>927379</xdr:rowOff>
    </xdr:to>
    <xdr:pic>
      <xdr:nvPicPr>
        <xdr:cNvPr id="33" name="Picture 32">
          <a:extLst>
            <a:ext uri="{FF2B5EF4-FFF2-40B4-BE49-F238E27FC236}">
              <a16:creationId xmlns:a16="http://schemas.microsoft.com/office/drawing/2014/main" id="{C28A82AB-47C9-864A-BB67-B34835CFB3B3}"/>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930602" y="4648479"/>
          <a:ext cx="914400" cy="914400"/>
        </a:xfrm>
        <a:prstGeom prst="rect">
          <a:avLst/>
        </a:prstGeom>
      </xdr:spPr>
    </xdr:pic>
    <xdr:clientData/>
  </xdr:twoCellAnchor>
  <xdr:twoCellAnchor>
    <xdr:from>
      <xdr:col>2</xdr:col>
      <xdr:colOff>12402</xdr:colOff>
      <xdr:row>13</xdr:row>
      <xdr:rowOff>12979</xdr:rowOff>
    </xdr:from>
    <xdr:to>
      <xdr:col>2</xdr:col>
      <xdr:colOff>926802</xdr:colOff>
      <xdr:row>13</xdr:row>
      <xdr:rowOff>927379</xdr:rowOff>
    </xdr:to>
    <xdr:pic>
      <xdr:nvPicPr>
        <xdr:cNvPr id="36" name="Picture 35">
          <a:extLst>
            <a:ext uri="{FF2B5EF4-FFF2-40B4-BE49-F238E27FC236}">
              <a16:creationId xmlns:a16="http://schemas.microsoft.com/office/drawing/2014/main" id="{8C6C190C-F776-9E48-AE44-D7290D024DBF}"/>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5930602" y="5588279"/>
          <a:ext cx="914400" cy="914400"/>
        </a:xfrm>
        <a:prstGeom prst="rect">
          <a:avLst/>
        </a:prstGeom>
      </xdr:spPr>
    </xdr:pic>
    <xdr:clientData/>
  </xdr:twoCellAnchor>
  <xdr:twoCellAnchor>
    <xdr:from>
      <xdr:col>2</xdr:col>
      <xdr:colOff>12402</xdr:colOff>
      <xdr:row>9</xdr:row>
      <xdr:rowOff>12979</xdr:rowOff>
    </xdr:from>
    <xdr:to>
      <xdr:col>2</xdr:col>
      <xdr:colOff>926802</xdr:colOff>
      <xdr:row>9</xdr:row>
      <xdr:rowOff>927379</xdr:rowOff>
    </xdr:to>
    <xdr:pic>
      <xdr:nvPicPr>
        <xdr:cNvPr id="37" name="Picture 36">
          <a:extLst>
            <a:ext uri="{FF2B5EF4-FFF2-40B4-BE49-F238E27FC236}">
              <a16:creationId xmlns:a16="http://schemas.microsoft.com/office/drawing/2014/main" id="{B71C51D9-3D0C-FE48-98EC-E40D04CAB415}"/>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5930602" y="6528079"/>
          <a:ext cx="914400" cy="914400"/>
        </a:xfrm>
        <a:prstGeom prst="rect">
          <a:avLst/>
        </a:prstGeom>
      </xdr:spPr>
    </xdr:pic>
    <xdr:clientData/>
  </xdr:twoCellAnchor>
  <xdr:twoCellAnchor>
    <xdr:from>
      <xdr:col>2</xdr:col>
      <xdr:colOff>12402</xdr:colOff>
      <xdr:row>14</xdr:row>
      <xdr:rowOff>12979</xdr:rowOff>
    </xdr:from>
    <xdr:to>
      <xdr:col>2</xdr:col>
      <xdr:colOff>926802</xdr:colOff>
      <xdr:row>14</xdr:row>
      <xdr:rowOff>927379</xdr:rowOff>
    </xdr:to>
    <xdr:pic>
      <xdr:nvPicPr>
        <xdr:cNvPr id="38" name="Picture 37">
          <a:extLst>
            <a:ext uri="{FF2B5EF4-FFF2-40B4-BE49-F238E27FC236}">
              <a16:creationId xmlns:a16="http://schemas.microsoft.com/office/drawing/2014/main" id="{6F85C3C0-275D-D94B-844B-8E94953EA2E2}"/>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5930602" y="7467879"/>
          <a:ext cx="914400" cy="914400"/>
        </a:xfrm>
        <a:prstGeom prst="rect">
          <a:avLst/>
        </a:prstGeom>
      </xdr:spPr>
    </xdr:pic>
    <xdr:clientData/>
  </xdr:twoCellAnchor>
  <xdr:twoCellAnchor>
    <xdr:from>
      <xdr:col>2</xdr:col>
      <xdr:colOff>12402</xdr:colOff>
      <xdr:row>10</xdr:row>
      <xdr:rowOff>12979</xdr:rowOff>
    </xdr:from>
    <xdr:to>
      <xdr:col>2</xdr:col>
      <xdr:colOff>926802</xdr:colOff>
      <xdr:row>10</xdr:row>
      <xdr:rowOff>927379</xdr:rowOff>
    </xdr:to>
    <xdr:pic>
      <xdr:nvPicPr>
        <xdr:cNvPr id="39" name="Picture 38">
          <a:extLst>
            <a:ext uri="{FF2B5EF4-FFF2-40B4-BE49-F238E27FC236}">
              <a16:creationId xmlns:a16="http://schemas.microsoft.com/office/drawing/2014/main" id="{D158164E-4F7D-6648-A5D2-92C443B34606}"/>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5663902" y="8407679"/>
          <a:ext cx="914400" cy="914400"/>
        </a:xfrm>
        <a:prstGeom prst="rect">
          <a:avLst/>
        </a:prstGeom>
      </xdr:spPr>
    </xdr:pic>
    <xdr:clientData/>
  </xdr:twoCellAnchor>
  <xdr:twoCellAnchor>
    <xdr:from>
      <xdr:col>2</xdr:col>
      <xdr:colOff>12402</xdr:colOff>
      <xdr:row>15</xdr:row>
      <xdr:rowOff>12979</xdr:rowOff>
    </xdr:from>
    <xdr:to>
      <xdr:col>2</xdr:col>
      <xdr:colOff>926802</xdr:colOff>
      <xdr:row>15</xdr:row>
      <xdr:rowOff>927379</xdr:rowOff>
    </xdr:to>
    <xdr:pic>
      <xdr:nvPicPr>
        <xdr:cNvPr id="40" name="Picture 39">
          <a:extLst>
            <a:ext uri="{FF2B5EF4-FFF2-40B4-BE49-F238E27FC236}">
              <a16:creationId xmlns:a16="http://schemas.microsoft.com/office/drawing/2014/main" id="{6CD71F26-C18E-FB48-97F8-7A22839467A7}"/>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5930602" y="9347479"/>
          <a:ext cx="914400" cy="914400"/>
        </a:xfrm>
        <a:prstGeom prst="rect">
          <a:avLst/>
        </a:prstGeom>
      </xdr:spPr>
    </xdr:pic>
    <xdr:clientData/>
  </xdr:twoCellAnchor>
  <xdr:twoCellAnchor>
    <xdr:from>
      <xdr:col>2</xdr:col>
      <xdr:colOff>12402</xdr:colOff>
      <xdr:row>16</xdr:row>
      <xdr:rowOff>12979</xdr:rowOff>
    </xdr:from>
    <xdr:to>
      <xdr:col>2</xdr:col>
      <xdr:colOff>926802</xdr:colOff>
      <xdr:row>16</xdr:row>
      <xdr:rowOff>927379</xdr:rowOff>
    </xdr:to>
    <xdr:pic>
      <xdr:nvPicPr>
        <xdr:cNvPr id="41" name="Picture 40">
          <a:extLst>
            <a:ext uri="{FF2B5EF4-FFF2-40B4-BE49-F238E27FC236}">
              <a16:creationId xmlns:a16="http://schemas.microsoft.com/office/drawing/2014/main" id="{CECB4070-53EC-994B-8915-A7B0FC8CF9F8}"/>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5930602" y="10287279"/>
          <a:ext cx="914400" cy="914400"/>
        </a:xfrm>
        <a:prstGeom prst="rect">
          <a:avLst/>
        </a:prstGeom>
      </xdr:spPr>
    </xdr:pic>
    <xdr:clientData/>
  </xdr:twoCellAnchor>
  <xdr:twoCellAnchor>
    <xdr:from>
      <xdr:col>2</xdr:col>
      <xdr:colOff>12402</xdr:colOff>
      <xdr:row>17</xdr:row>
      <xdr:rowOff>12979</xdr:rowOff>
    </xdr:from>
    <xdr:to>
      <xdr:col>2</xdr:col>
      <xdr:colOff>926802</xdr:colOff>
      <xdr:row>17</xdr:row>
      <xdr:rowOff>927379</xdr:rowOff>
    </xdr:to>
    <xdr:pic>
      <xdr:nvPicPr>
        <xdr:cNvPr id="42" name="Picture 41">
          <a:extLst>
            <a:ext uri="{FF2B5EF4-FFF2-40B4-BE49-F238E27FC236}">
              <a16:creationId xmlns:a16="http://schemas.microsoft.com/office/drawing/2014/main" id="{A3BE4F9F-E0BC-E644-AD0B-1EB80E13BE61}"/>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5930602" y="11227079"/>
          <a:ext cx="914400" cy="914400"/>
        </a:xfrm>
        <a:prstGeom prst="rect">
          <a:avLst/>
        </a:prstGeom>
      </xdr:spPr>
    </xdr:pic>
    <xdr:clientData/>
  </xdr:twoCellAnchor>
  <xdr:twoCellAnchor>
    <xdr:from>
      <xdr:col>2</xdr:col>
      <xdr:colOff>12402</xdr:colOff>
      <xdr:row>18</xdr:row>
      <xdr:rowOff>12979</xdr:rowOff>
    </xdr:from>
    <xdr:to>
      <xdr:col>2</xdr:col>
      <xdr:colOff>926802</xdr:colOff>
      <xdr:row>18</xdr:row>
      <xdr:rowOff>927379</xdr:rowOff>
    </xdr:to>
    <xdr:pic>
      <xdr:nvPicPr>
        <xdr:cNvPr id="43" name="Picture 42">
          <a:extLst>
            <a:ext uri="{FF2B5EF4-FFF2-40B4-BE49-F238E27FC236}">
              <a16:creationId xmlns:a16="http://schemas.microsoft.com/office/drawing/2014/main" id="{6DB64448-3944-8741-A4D0-A70B84575CEF}"/>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xdr:blipFill>
      <xdr:spPr>
        <a:xfrm>
          <a:off x="5930602" y="12166879"/>
          <a:ext cx="914400" cy="914400"/>
        </a:xfrm>
        <a:prstGeom prst="rect">
          <a:avLst/>
        </a:prstGeom>
      </xdr:spPr>
    </xdr:pic>
    <xdr:clientData/>
  </xdr:twoCellAnchor>
  <xdr:twoCellAnchor>
    <xdr:from>
      <xdr:col>2</xdr:col>
      <xdr:colOff>12402</xdr:colOff>
      <xdr:row>8</xdr:row>
      <xdr:rowOff>12979</xdr:rowOff>
    </xdr:from>
    <xdr:to>
      <xdr:col>2</xdr:col>
      <xdr:colOff>926802</xdr:colOff>
      <xdr:row>8</xdr:row>
      <xdr:rowOff>927379</xdr:rowOff>
    </xdr:to>
    <xdr:pic>
      <xdr:nvPicPr>
        <xdr:cNvPr id="44" name="Picture 43">
          <a:extLst>
            <a:ext uri="{FF2B5EF4-FFF2-40B4-BE49-F238E27FC236}">
              <a16:creationId xmlns:a16="http://schemas.microsoft.com/office/drawing/2014/main" id="{5BDE1DA2-E278-4248-8E71-2141C20C926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xdr:blipFill>
      <xdr:spPr>
        <a:xfrm>
          <a:off x="5930602" y="13106679"/>
          <a:ext cx="914400" cy="914400"/>
        </a:xfrm>
        <a:prstGeom prst="rect">
          <a:avLst/>
        </a:prstGeom>
      </xdr:spPr>
    </xdr:pic>
    <xdr:clientData/>
  </xdr:twoCellAnchor>
  <xdr:twoCellAnchor>
    <xdr:from>
      <xdr:col>2</xdr:col>
      <xdr:colOff>12402</xdr:colOff>
      <xdr:row>19</xdr:row>
      <xdr:rowOff>12979</xdr:rowOff>
    </xdr:from>
    <xdr:to>
      <xdr:col>2</xdr:col>
      <xdr:colOff>926802</xdr:colOff>
      <xdr:row>19</xdr:row>
      <xdr:rowOff>927379</xdr:rowOff>
    </xdr:to>
    <xdr:pic>
      <xdr:nvPicPr>
        <xdr:cNvPr id="45" name="Picture 44">
          <a:extLst>
            <a:ext uri="{FF2B5EF4-FFF2-40B4-BE49-F238E27FC236}">
              <a16:creationId xmlns:a16="http://schemas.microsoft.com/office/drawing/2014/main" id="{5B621CE9-5CE1-034D-A410-3AD2CEC5635F}"/>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xdr:blipFill>
      <xdr:spPr>
        <a:xfrm>
          <a:off x="5930602" y="140464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48" name="Picture 47">
          <a:extLst>
            <a:ext uri="{FF2B5EF4-FFF2-40B4-BE49-F238E27FC236}">
              <a16:creationId xmlns:a16="http://schemas.microsoft.com/office/drawing/2014/main" id="{71780096-0643-7D49-BB2F-F7E7479DF599}"/>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9834545" y="3709767"/>
          <a:ext cx="1825844" cy="912922"/>
        </a:xfrm>
        <a:prstGeom prst="rect">
          <a:avLst/>
        </a:prstGeom>
        <a:ln w="3175">
          <a:noFill/>
        </a:ln>
      </xdr:spPr>
    </xdr:pic>
    <xdr:clientData/>
  </xdr:twoCellAnchor>
  <xdr:twoCellAnchor>
    <xdr:from>
      <xdr:col>4</xdr:col>
      <xdr:colOff>17445</xdr:colOff>
      <xdr:row>12</xdr:row>
      <xdr:rowOff>14067</xdr:rowOff>
    </xdr:from>
    <xdr:to>
      <xdr:col>4</xdr:col>
      <xdr:colOff>1843289</xdr:colOff>
      <xdr:row>12</xdr:row>
      <xdr:rowOff>926989</xdr:rowOff>
    </xdr:to>
    <xdr:pic>
      <xdr:nvPicPr>
        <xdr:cNvPr id="49" name="Picture 48">
          <a:extLst>
            <a:ext uri="{FF2B5EF4-FFF2-40B4-BE49-F238E27FC236}">
              <a16:creationId xmlns:a16="http://schemas.microsoft.com/office/drawing/2014/main" id="{F4EAD9EA-05EC-0E49-81CD-26C711E5C4BD}"/>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9834545" y="4649567"/>
          <a:ext cx="1825844" cy="912922"/>
        </a:xfrm>
        <a:prstGeom prst="rect">
          <a:avLst/>
        </a:prstGeom>
        <a:ln w="3175">
          <a:noFill/>
        </a:ln>
      </xdr:spPr>
    </xdr:pic>
    <xdr:clientData/>
  </xdr:twoCellAnchor>
  <xdr:twoCellAnchor>
    <xdr:from>
      <xdr:col>4</xdr:col>
      <xdr:colOff>17445</xdr:colOff>
      <xdr:row>13</xdr:row>
      <xdr:rowOff>14067</xdr:rowOff>
    </xdr:from>
    <xdr:to>
      <xdr:col>4</xdr:col>
      <xdr:colOff>1843289</xdr:colOff>
      <xdr:row>13</xdr:row>
      <xdr:rowOff>926989</xdr:rowOff>
    </xdr:to>
    <xdr:pic>
      <xdr:nvPicPr>
        <xdr:cNvPr id="50" name="Picture 49">
          <a:extLst>
            <a:ext uri="{FF2B5EF4-FFF2-40B4-BE49-F238E27FC236}">
              <a16:creationId xmlns:a16="http://schemas.microsoft.com/office/drawing/2014/main" id="{84BF0E3F-B021-BF4A-A392-425C66DEEC81}"/>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9834545" y="5589367"/>
          <a:ext cx="1825844" cy="912922"/>
        </a:xfrm>
        <a:prstGeom prst="rect">
          <a:avLst/>
        </a:prstGeom>
        <a:ln w="3175">
          <a:noFill/>
        </a:ln>
      </xdr:spPr>
    </xdr:pic>
    <xdr:clientData/>
  </xdr:twoCellAnchor>
  <xdr:twoCellAnchor>
    <xdr:from>
      <xdr:col>4</xdr:col>
      <xdr:colOff>17445</xdr:colOff>
      <xdr:row>9</xdr:row>
      <xdr:rowOff>14067</xdr:rowOff>
    </xdr:from>
    <xdr:to>
      <xdr:col>4</xdr:col>
      <xdr:colOff>1843289</xdr:colOff>
      <xdr:row>9</xdr:row>
      <xdr:rowOff>926989</xdr:rowOff>
    </xdr:to>
    <xdr:pic>
      <xdr:nvPicPr>
        <xdr:cNvPr id="51" name="Picture 50">
          <a:extLst>
            <a:ext uri="{FF2B5EF4-FFF2-40B4-BE49-F238E27FC236}">
              <a16:creationId xmlns:a16="http://schemas.microsoft.com/office/drawing/2014/main" id="{114D191F-E0F4-AA43-8F2B-67B57BFF52BF}"/>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9834545" y="6529167"/>
          <a:ext cx="1825844" cy="912922"/>
        </a:xfrm>
        <a:prstGeom prst="rect">
          <a:avLst/>
        </a:prstGeom>
        <a:ln w="3175">
          <a:noFill/>
        </a:ln>
      </xdr:spPr>
    </xdr:pic>
    <xdr:clientData/>
  </xdr:twoCellAnchor>
  <xdr:twoCellAnchor>
    <xdr:from>
      <xdr:col>4</xdr:col>
      <xdr:colOff>17445</xdr:colOff>
      <xdr:row>14</xdr:row>
      <xdr:rowOff>14067</xdr:rowOff>
    </xdr:from>
    <xdr:to>
      <xdr:col>4</xdr:col>
      <xdr:colOff>1843289</xdr:colOff>
      <xdr:row>14</xdr:row>
      <xdr:rowOff>926989</xdr:rowOff>
    </xdr:to>
    <xdr:pic>
      <xdr:nvPicPr>
        <xdr:cNvPr id="52" name="Picture 51">
          <a:extLst>
            <a:ext uri="{FF2B5EF4-FFF2-40B4-BE49-F238E27FC236}">
              <a16:creationId xmlns:a16="http://schemas.microsoft.com/office/drawing/2014/main" id="{0B8A25B3-A4DE-F143-9BF7-53DB12935442}"/>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9834545" y="7468967"/>
          <a:ext cx="1825844" cy="912922"/>
        </a:xfrm>
        <a:prstGeom prst="rect">
          <a:avLst/>
        </a:prstGeom>
        <a:ln w="3175">
          <a:noFill/>
        </a:ln>
      </xdr:spPr>
    </xdr:pic>
    <xdr:clientData/>
  </xdr:twoCellAnchor>
  <xdr:twoCellAnchor>
    <xdr:from>
      <xdr:col>4</xdr:col>
      <xdr:colOff>17445</xdr:colOff>
      <xdr:row>10</xdr:row>
      <xdr:rowOff>14067</xdr:rowOff>
    </xdr:from>
    <xdr:to>
      <xdr:col>4</xdr:col>
      <xdr:colOff>1843289</xdr:colOff>
      <xdr:row>10</xdr:row>
      <xdr:rowOff>926989</xdr:rowOff>
    </xdr:to>
    <xdr:pic>
      <xdr:nvPicPr>
        <xdr:cNvPr id="53" name="Picture 52">
          <a:extLst>
            <a:ext uri="{FF2B5EF4-FFF2-40B4-BE49-F238E27FC236}">
              <a16:creationId xmlns:a16="http://schemas.microsoft.com/office/drawing/2014/main" id="{E6D5A516-EAA7-254B-85A3-91A69B9F2276}"/>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9377345" y="8408767"/>
          <a:ext cx="1825844" cy="912922"/>
        </a:xfrm>
        <a:prstGeom prst="rect">
          <a:avLst/>
        </a:prstGeom>
        <a:ln w="3175">
          <a:noFill/>
        </a:ln>
      </xdr:spPr>
    </xdr:pic>
    <xdr:clientData/>
  </xdr:twoCellAnchor>
  <xdr:twoCellAnchor>
    <xdr:from>
      <xdr:col>4</xdr:col>
      <xdr:colOff>17445</xdr:colOff>
      <xdr:row>15</xdr:row>
      <xdr:rowOff>14067</xdr:rowOff>
    </xdr:from>
    <xdr:to>
      <xdr:col>4</xdr:col>
      <xdr:colOff>1843289</xdr:colOff>
      <xdr:row>15</xdr:row>
      <xdr:rowOff>926989</xdr:rowOff>
    </xdr:to>
    <xdr:pic>
      <xdr:nvPicPr>
        <xdr:cNvPr id="54" name="Picture 53">
          <a:extLst>
            <a:ext uri="{FF2B5EF4-FFF2-40B4-BE49-F238E27FC236}">
              <a16:creationId xmlns:a16="http://schemas.microsoft.com/office/drawing/2014/main" id="{373ED1A0-5E21-124A-B3C4-EE5A31CB04CF}"/>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9834545" y="9348567"/>
          <a:ext cx="1825844" cy="912922"/>
        </a:xfrm>
        <a:prstGeom prst="rect">
          <a:avLst/>
        </a:prstGeom>
        <a:ln w="3175">
          <a:noFill/>
        </a:ln>
      </xdr:spPr>
    </xdr:pic>
    <xdr:clientData/>
  </xdr:twoCellAnchor>
  <xdr:twoCellAnchor>
    <xdr:from>
      <xdr:col>4</xdr:col>
      <xdr:colOff>17445</xdr:colOff>
      <xdr:row>16</xdr:row>
      <xdr:rowOff>14067</xdr:rowOff>
    </xdr:from>
    <xdr:to>
      <xdr:col>4</xdr:col>
      <xdr:colOff>1843289</xdr:colOff>
      <xdr:row>16</xdr:row>
      <xdr:rowOff>926989</xdr:rowOff>
    </xdr:to>
    <xdr:pic>
      <xdr:nvPicPr>
        <xdr:cNvPr id="55" name="Picture 54">
          <a:extLst>
            <a:ext uri="{FF2B5EF4-FFF2-40B4-BE49-F238E27FC236}">
              <a16:creationId xmlns:a16="http://schemas.microsoft.com/office/drawing/2014/main" id="{0BBB2283-0D70-524C-9F82-33C556CE23FB}"/>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9834545" y="10288367"/>
          <a:ext cx="1825844" cy="912922"/>
        </a:xfrm>
        <a:prstGeom prst="rect">
          <a:avLst/>
        </a:prstGeom>
        <a:ln w="3175">
          <a:noFill/>
        </a:ln>
      </xdr:spPr>
    </xdr:pic>
    <xdr:clientData/>
  </xdr:twoCellAnchor>
  <xdr:twoCellAnchor>
    <xdr:from>
      <xdr:col>4</xdr:col>
      <xdr:colOff>17445</xdr:colOff>
      <xdr:row>17</xdr:row>
      <xdr:rowOff>14067</xdr:rowOff>
    </xdr:from>
    <xdr:to>
      <xdr:col>4</xdr:col>
      <xdr:colOff>1843289</xdr:colOff>
      <xdr:row>17</xdr:row>
      <xdr:rowOff>926989</xdr:rowOff>
    </xdr:to>
    <xdr:pic>
      <xdr:nvPicPr>
        <xdr:cNvPr id="56" name="Picture 55">
          <a:extLst>
            <a:ext uri="{FF2B5EF4-FFF2-40B4-BE49-F238E27FC236}">
              <a16:creationId xmlns:a16="http://schemas.microsoft.com/office/drawing/2014/main" id="{F5B10CD9-DF26-4746-9EA4-A831AE9E1860}"/>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9834545" y="11228167"/>
          <a:ext cx="1825844" cy="912922"/>
        </a:xfrm>
        <a:prstGeom prst="rect">
          <a:avLst/>
        </a:prstGeom>
        <a:ln w="3175">
          <a:noFill/>
        </a:ln>
      </xdr:spPr>
    </xdr:pic>
    <xdr:clientData/>
  </xdr:twoCellAnchor>
  <xdr:twoCellAnchor>
    <xdr:from>
      <xdr:col>4</xdr:col>
      <xdr:colOff>17445</xdr:colOff>
      <xdr:row>18</xdr:row>
      <xdr:rowOff>14067</xdr:rowOff>
    </xdr:from>
    <xdr:to>
      <xdr:col>4</xdr:col>
      <xdr:colOff>1843289</xdr:colOff>
      <xdr:row>18</xdr:row>
      <xdr:rowOff>926989</xdr:rowOff>
    </xdr:to>
    <xdr:pic>
      <xdr:nvPicPr>
        <xdr:cNvPr id="57" name="Picture 56">
          <a:extLst>
            <a:ext uri="{FF2B5EF4-FFF2-40B4-BE49-F238E27FC236}">
              <a16:creationId xmlns:a16="http://schemas.microsoft.com/office/drawing/2014/main" id="{0809C66A-DCBD-0E44-B44C-F30104270EAD}"/>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9834545" y="12167967"/>
          <a:ext cx="1825844" cy="912922"/>
        </a:xfrm>
        <a:prstGeom prst="rect">
          <a:avLst/>
        </a:prstGeom>
        <a:ln w="3175">
          <a:noFill/>
        </a:ln>
      </xdr:spPr>
    </xdr:pic>
    <xdr:clientData/>
  </xdr:twoCellAnchor>
  <xdr:twoCellAnchor>
    <xdr:from>
      <xdr:col>4</xdr:col>
      <xdr:colOff>17445</xdr:colOff>
      <xdr:row>8</xdr:row>
      <xdr:rowOff>14067</xdr:rowOff>
    </xdr:from>
    <xdr:to>
      <xdr:col>4</xdr:col>
      <xdr:colOff>1843289</xdr:colOff>
      <xdr:row>8</xdr:row>
      <xdr:rowOff>926989</xdr:rowOff>
    </xdr:to>
    <xdr:pic>
      <xdr:nvPicPr>
        <xdr:cNvPr id="58" name="Picture 57">
          <a:extLst>
            <a:ext uri="{FF2B5EF4-FFF2-40B4-BE49-F238E27FC236}">
              <a16:creationId xmlns:a16="http://schemas.microsoft.com/office/drawing/2014/main" id="{76A65758-D0A9-5A44-8B54-C65C0BC334C7}"/>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9834545" y="13107767"/>
          <a:ext cx="1825844" cy="912922"/>
        </a:xfrm>
        <a:prstGeom prst="rect">
          <a:avLst/>
        </a:prstGeom>
        <a:ln w="3175">
          <a:noFill/>
        </a:ln>
      </xdr:spPr>
    </xdr:pic>
    <xdr:clientData/>
  </xdr:twoCellAnchor>
  <xdr:twoCellAnchor>
    <xdr:from>
      <xdr:col>4</xdr:col>
      <xdr:colOff>17445</xdr:colOff>
      <xdr:row>19</xdr:row>
      <xdr:rowOff>14067</xdr:rowOff>
    </xdr:from>
    <xdr:to>
      <xdr:col>4</xdr:col>
      <xdr:colOff>1843289</xdr:colOff>
      <xdr:row>19</xdr:row>
      <xdr:rowOff>926989</xdr:rowOff>
    </xdr:to>
    <xdr:pic>
      <xdr:nvPicPr>
        <xdr:cNvPr id="59" name="Picture 58">
          <a:extLst>
            <a:ext uri="{FF2B5EF4-FFF2-40B4-BE49-F238E27FC236}">
              <a16:creationId xmlns:a16="http://schemas.microsoft.com/office/drawing/2014/main" id="{658DBEEA-203D-3A43-B784-5E69BC5CD6F1}"/>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9834545" y="14047567"/>
          <a:ext cx="1825844" cy="912922"/>
        </a:xfrm>
        <a:prstGeom prst="rect">
          <a:avLst/>
        </a:prstGeom>
        <a:ln w="3175">
          <a:noFill/>
        </a:ln>
      </xdr:spPr>
    </xdr:pic>
    <xdr:clientData/>
  </xdr:twoCellAnchor>
</xdr:wsDr>
</file>

<file path=xl/drawings/drawing11.xml><?xml version="1.0" encoding="utf-8"?>
<xdr:wsDr xmlns:xdr="http://schemas.openxmlformats.org/drawingml/2006/spreadsheetDrawing" xmlns:a="http://schemas.openxmlformats.org/drawingml/2006/main">
  <xdr:twoCellAnchor>
    <xdr:from>
      <xdr:col>2</xdr:col>
      <xdr:colOff>12402</xdr:colOff>
      <xdr:row>7</xdr:row>
      <xdr:rowOff>12979</xdr:rowOff>
    </xdr:from>
    <xdr:to>
      <xdr:col>2</xdr:col>
      <xdr:colOff>926802</xdr:colOff>
      <xdr:row>7</xdr:row>
      <xdr:rowOff>927379</xdr:rowOff>
    </xdr:to>
    <xdr:pic>
      <xdr:nvPicPr>
        <xdr:cNvPr id="9" name="Picture 8">
          <a:extLst>
            <a:ext uri="{FF2B5EF4-FFF2-40B4-BE49-F238E27FC236}">
              <a16:creationId xmlns:a16="http://schemas.microsoft.com/office/drawing/2014/main" id="{DB7CDEEA-4713-984F-84A8-EB4B604D6F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778202" y="27688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11" name="Picture 10">
          <a:extLst>
            <a:ext uri="{FF2B5EF4-FFF2-40B4-BE49-F238E27FC236}">
              <a16:creationId xmlns:a16="http://schemas.microsoft.com/office/drawing/2014/main" id="{18F7B2C8-1303-7540-825C-11813753D883}"/>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9529745" y="2769967"/>
          <a:ext cx="1825844" cy="912922"/>
        </a:xfrm>
        <a:prstGeom prst="rect">
          <a:avLst/>
        </a:prstGeom>
        <a:ln w="3175">
          <a:noFill/>
        </a:ln>
      </xdr:spPr>
    </xdr:pic>
    <xdr:clientData/>
  </xdr:twoCellAnchor>
  <xdr:twoCellAnchor>
    <xdr:from>
      <xdr:col>2</xdr:col>
      <xdr:colOff>12402</xdr:colOff>
      <xdr:row>8</xdr:row>
      <xdr:rowOff>12979</xdr:rowOff>
    </xdr:from>
    <xdr:to>
      <xdr:col>2</xdr:col>
      <xdr:colOff>926802</xdr:colOff>
      <xdr:row>8</xdr:row>
      <xdr:rowOff>927379</xdr:rowOff>
    </xdr:to>
    <xdr:pic>
      <xdr:nvPicPr>
        <xdr:cNvPr id="12" name="Picture 11">
          <a:extLst>
            <a:ext uri="{FF2B5EF4-FFF2-40B4-BE49-F238E27FC236}">
              <a16:creationId xmlns:a16="http://schemas.microsoft.com/office/drawing/2014/main" id="{26E83323-3402-064D-B667-A2626E6C890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5778202" y="3708679"/>
          <a:ext cx="914400" cy="9144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xdr:from>
      <xdr:col>2</xdr:col>
      <xdr:colOff>12402</xdr:colOff>
      <xdr:row>7</xdr:row>
      <xdr:rowOff>12979</xdr:rowOff>
    </xdr:from>
    <xdr:to>
      <xdr:col>2</xdr:col>
      <xdr:colOff>926802</xdr:colOff>
      <xdr:row>7</xdr:row>
      <xdr:rowOff>927379</xdr:rowOff>
    </xdr:to>
    <xdr:pic>
      <xdr:nvPicPr>
        <xdr:cNvPr id="6" name="Picture 5">
          <a:extLst>
            <a:ext uri="{FF2B5EF4-FFF2-40B4-BE49-F238E27FC236}">
              <a16:creationId xmlns:a16="http://schemas.microsoft.com/office/drawing/2014/main" id="{4F9EFD3E-2D67-3B48-A694-7F4629F6D667}"/>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511502" y="2768879"/>
          <a:ext cx="914400" cy="914400"/>
        </a:xfrm>
        <a:prstGeom prst="rect">
          <a:avLst/>
        </a:prstGeom>
      </xdr:spPr>
    </xdr:pic>
    <xdr:clientData/>
  </xdr:twoCellAnchor>
  <xdr:twoCellAnchor>
    <xdr:from>
      <xdr:col>2</xdr:col>
      <xdr:colOff>12402</xdr:colOff>
      <xdr:row>8</xdr:row>
      <xdr:rowOff>12979</xdr:rowOff>
    </xdr:from>
    <xdr:to>
      <xdr:col>2</xdr:col>
      <xdr:colOff>926802</xdr:colOff>
      <xdr:row>8</xdr:row>
      <xdr:rowOff>927379</xdr:rowOff>
    </xdr:to>
    <xdr:pic>
      <xdr:nvPicPr>
        <xdr:cNvPr id="7" name="Picture 6">
          <a:extLst>
            <a:ext uri="{FF2B5EF4-FFF2-40B4-BE49-F238E27FC236}">
              <a16:creationId xmlns:a16="http://schemas.microsoft.com/office/drawing/2014/main" id="{CE30874D-6717-4D4B-BA73-51F50488623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511502" y="37086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8" name="Picture 7">
          <a:extLst>
            <a:ext uri="{FF2B5EF4-FFF2-40B4-BE49-F238E27FC236}">
              <a16:creationId xmlns:a16="http://schemas.microsoft.com/office/drawing/2014/main" id="{4CEE2516-C387-504C-BBA5-08FD9FC1B56D}"/>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224945" y="2769967"/>
          <a:ext cx="1825844" cy="912922"/>
        </a:xfrm>
        <a:prstGeom prst="rect">
          <a:avLst/>
        </a:prstGeom>
        <a:ln w="3175">
          <a:noFill/>
        </a:ln>
      </xdr:spPr>
    </xdr:pic>
    <xdr:clientData/>
  </xdr:twoCellAnchor>
  <xdr:twoCellAnchor>
    <xdr:from>
      <xdr:col>4</xdr:col>
      <xdr:colOff>17445</xdr:colOff>
      <xdr:row>8</xdr:row>
      <xdr:rowOff>14067</xdr:rowOff>
    </xdr:from>
    <xdr:to>
      <xdr:col>4</xdr:col>
      <xdr:colOff>1843289</xdr:colOff>
      <xdr:row>8</xdr:row>
      <xdr:rowOff>926989</xdr:rowOff>
    </xdr:to>
    <xdr:pic>
      <xdr:nvPicPr>
        <xdr:cNvPr id="9" name="Picture 8">
          <a:extLst>
            <a:ext uri="{FF2B5EF4-FFF2-40B4-BE49-F238E27FC236}">
              <a16:creationId xmlns:a16="http://schemas.microsoft.com/office/drawing/2014/main" id="{7542DFB6-CDDF-954E-B9DA-FBC8C9EE7BAD}"/>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9224945" y="3709767"/>
          <a:ext cx="1825844" cy="912922"/>
        </a:xfrm>
        <a:prstGeom prst="rect">
          <a:avLst/>
        </a:prstGeom>
        <a:ln w="3175">
          <a:noFill/>
        </a:ln>
      </xdr:spPr>
    </xdr:pic>
    <xdr:clientData/>
  </xdr:twoCellAnchor>
</xdr:wsDr>
</file>

<file path=xl/drawings/drawing13.xml><?xml version="1.0" encoding="utf-8"?>
<xdr:wsDr xmlns:xdr="http://schemas.openxmlformats.org/drawingml/2006/spreadsheetDrawing" xmlns:a="http://schemas.openxmlformats.org/drawingml/2006/main">
  <xdr:twoCellAnchor>
    <xdr:from>
      <xdr:col>2</xdr:col>
      <xdr:colOff>12402</xdr:colOff>
      <xdr:row>7</xdr:row>
      <xdr:rowOff>12979</xdr:rowOff>
    </xdr:from>
    <xdr:to>
      <xdr:col>2</xdr:col>
      <xdr:colOff>926802</xdr:colOff>
      <xdr:row>7</xdr:row>
      <xdr:rowOff>927379</xdr:rowOff>
    </xdr:to>
    <xdr:pic>
      <xdr:nvPicPr>
        <xdr:cNvPr id="16" name="Picture 15">
          <a:extLst>
            <a:ext uri="{FF2B5EF4-FFF2-40B4-BE49-F238E27FC236}">
              <a16:creationId xmlns:a16="http://schemas.microsoft.com/office/drawing/2014/main" id="{DC10530B-D14A-7046-8685-F8C46E959F1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549602" y="27688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17" name="Picture 16">
          <a:extLst>
            <a:ext uri="{FF2B5EF4-FFF2-40B4-BE49-F238E27FC236}">
              <a16:creationId xmlns:a16="http://schemas.microsoft.com/office/drawing/2014/main" id="{0802096F-5366-6345-AEA7-4A622DECAC1A}"/>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9301145" y="2769967"/>
          <a:ext cx="1825844" cy="912922"/>
        </a:xfrm>
        <a:prstGeom prst="rect">
          <a:avLst/>
        </a:prstGeom>
        <a:ln w="3175">
          <a:noFill/>
        </a:ln>
      </xdr:spPr>
    </xdr:pic>
    <xdr:clientData/>
  </xdr:twoCellAnchor>
  <xdr:twoCellAnchor>
    <xdr:from>
      <xdr:col>2</xdr:col>
      <xdr:colOff>12402</xdr:colOff>
      <xdr:row>8</xdr:row>
      <xdr:rowOff>12979</xdr:rowOff>
    </xdr:from>
    <xdr:to>
      <xdr:col>2</xdr:col>
      <xdr:colOff>926802</xdr:colOff>
      <xdr:row>8</xdr:row>
      <xdr:rowOff>927379</xdr:rowOff>
    </xdr:to>
    <xdr:pic>
      <xdr:nvPicPr>
        <xdr:cNvPr id="18" name="Picture 17">
          <a:extLst>
            <a:ext uri="{FF2B5EF4-FFF2-40B4-BE49-F238E27FC236}">
              <a16:creationId xmlns:a16="http://schemas.microsoft.com/office/drawing/2014/main" id="{1A5753E4-3C32-E94A-89D8-34920C5B3E04}"/>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549602" y="3708679"/>
          <a:ext cx="914400" cy="914400"/>
        </a:xfrm>
        <a:prstGeom prst="rect">
          <a:avLst/>
        </a:prstGeom>
      </xdr:spPr>
    </xdr:pic>
    <xdr:clientData/>
  </xdr:twoCellAnchor>
  <xdr:twoCellAnchor>
    <xdr:from>
      <xdr:col>2</xdr:col>
      <xdr:colOff>12402</xdr:colOff>
      <xdr:row>9</xdr:row>
      <xdr:rowOff>12979</xdr:rowOff>
    </xdr:from>
    <xdr:to>
      <xdr:col>2</xdr:col>
      <xdr:colOff>926802</xdr:colOff>
      <xdr:row>9</xdr:row>
      <xdr:rowOff>927379</xdr:rowOff>
    </xdr:to>
    <xdr:pic>
      <xdr:nvPicPr>
        <xdr:cNvPr id="19" name="Picture 18">
          <a:extLst>
            <a:ext uri="{FF2B5EF4-FFF2-40B4-BE49-F238E27FC236}">
              <a16:creationId xmlns:a16="http://schemas.microsoft.com/office/drawing/2014/main" id="{3A26D0DF-EC0F-7E44-8520-33DB7735A05C}"/>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549602" y="4648479"/>
          <a:ext cx="914400" cy="914400"/>
        </a:xfrm>
        <a:prstGeom prst="rect">
          <a:avLst/>
        </a:prstGeom>
      </xdr:spPr>
    </xdr:pic>
    <xdr:clientData/>
  </xdr:twoCellAnchor>
  <xdr:twoCellAnchor>
    <xdr:from>
      <xdr:col>2</xdr:col>
      <xdr:colOff>12402</xdr:colOff>
      <xdr:row>10</xdr:row>
      <xdr:rowOff>12979</xdr:rowOff>
    </xdr:from>
    <xdr:to>
      <xdr:col>2</xdr:col>
      <xdr:colOff>926802</xdr:colOff>
      <xdr:row>10</xdr:row>
      <xdr:rowOff>927379</xdr:rowOff>
    </xdr:to>
    <xdr:pic>
      <xdr:nvPicPr>
        <xdr:cNvPr id="20" name="Picture 19">
          <a:extLst>
            <a:ext uri="{FF2B5EF4-FFF2-40B4-BE49-F238E27FC236}">
              <a16:creationId xmlns:a16="http://schemas.microsoft.com/office/drawing/2014/main" id="{7FB5F73C-AFBA-0649-896A-E1543E9AE4E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5549602" y="5588279"/>
          <a:ext cx="914400" cy="914400"/>
        </a:xfrm>
        <a:prstGeom prst="rect">
          <a:avLst/>
        </a:prstGeom>
      </xdr:spPr>
    </xdr:pic>
    <xdr:clientData/>
  </xdr:twoCellAnchor>
  <xdr:twoCellAnchor>
    <xdr:from>
      <xdr:col>2</xdr:col>
      <xdr:colOff>12402</xdr:colOff>
      <xdr:row>11</xdr:row>
      <xdr:rowOff>12979</xdr:rowOff>
    </xdr:from>
    <xdr:to>
      <xdr:col>2</xdr:col>
      <xdr:colOff>926802</xdr:colOff>
      <xdr:row>11</xdr:row>
      <xdr:rowOff>927379</xdr:rowOff>
    </xdr:to>
    <xdr:pic>
      <xdr:nvPicPr>
        <xdr:cNvPr id="21" name="Picture 20">
          <a:extLst>
            <a:ext uri="{FF2B5EF4-FFF2-40B4-BE49-F238E27FC236}">
              <a16:creationId xmlns:a16="http://schemas.microsoft.com/office/drawing/2014/main" id="{2E5BAE1A-0D73-1643-99A6-D538E60FB9E2}"/>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5549602" y="6528079"/>
          <a:ext cx="914400" cy="914400"/>
        </a:xfrm>
        <a:prstGeom prst="rect">
          <a:avLst/>
        </a:prstGeom>
      </xdr:spPr>
    </xdr:pic>
    <xdr:clientData/>
  </xdr:twoCellAnchor>
  <xdr:twoCellAnchor>
    <xdr:from>
      <xdr:col>2</xdr:col>
      <xdr:colOff>12402</xdr:colOff>
      <xdr:row>12</xdr:row>
      <xdr:rowOff>12979</xdr:rowOff>
    </xdr:from>
    <xdr:to>
      <xdr:col>2</xdr:col>
      <xdr:colOff>926802</xdr:colOff>
      <xdr:row>12</xdr:row>
      <xdr:rowOff>927379</xdr:rowOff>
    </xdr:to>
    <xdr:pic>
      <xdr:nvPicPr>
        <xdr:cNvPr id="22" name="Picture 21">
          <a:extLst>
            <a:ext uri="{FF2B5EF4-FFF2-40B4-BE49-F238E27FC236}">
              <a16:creationId xmlns:a16="http://schemas.microsoft.com/office/drawing/2014/main" id="{CD6676ED-2A0E-F04A-9E8F-D6979F50A796}"/>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5549602" y="7467879"/>
          <a:ext cx="914400" cy="914400"/>
        </a:xfrm>
        <a:prstGeom prst="rect">
          <a:avLst/>
        </a:prstGeom>
      </xdr:spPr>
    </xdr:pic>
    <xdr:clientData/>
  </xdr:twoCellAnchor>
  <xdr:twoCellAnchor>
    <xdr:from>
      <xdr:col>4</xdr:col>
      <xdr:colOff>17445</xdr:colOff>
      <xdr:row>8</xdr:row>
      <xdr:rowOff>14067</xdr:rowOff>
    </xdr:from>
    <xdr:to>
      <xdr:col>4</xdr:col>
      <xdr:colOff>1843289</xdr:colOff>
      <xdr:row>8</xdr:row>
      <xdr:rowOff>926989</xdr:rowOff>
    </xdr:to>
    <xdr:pic>
      <xdr:nvPicPr>
        <xdr:cNvPr id="23" name="Picture 22">
          <a:extLst>
            <a:ext uri="{FF2B5EF4-FFF2-40B4-BE49-F238E27FC236}">
              <a16:creationId xmlns:a16="http://schemas.microsoft.com/office/drawing/2014/main" id="{0F5FCFE7-7078-7A4E-8578-8ADE165A1E03}"/>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9301145" y="3709767"/>
          <a:ext cx="1825844" cy="912922"/>
        </a:xfrm>
        <a:prstGeom prst="rect">
          <a:avLst/>
        </a:prstGeom>
        <a:ln w="3175">
          <a:noFill/>
        </a:ln>
      </xdr:spPr>
    </xdr:pic>
    <xdr:clientData/>
  </xdr:twoCellAnchor>
  <xdr:twoCellAnchor>
    <xdr:from>
      <xdr:col>4</xdr:col>
      <xdr:colOff>17445</xdr:colOff>
      <xdr:row>9</xdr:row>
      <xdr:rowOff>14067</xdr:rowOff>
    </xdr:from>
    <xdr:to>
      <xdr:col>4</xdr:col>
      <xdr:colOff>1843289</xdr:colOff>
      <xdr:row>9</xdr:row>
      <xdr:rowOff>926989</xdr:rowOff>
    </xdr:to>
    <xdr:pic>
      <xdr:nvPicPr>
        <xdr:cNvPr id="24" name="Picture 23">
          <a:extLst>
            <a:ext uri="{FF2B5EF4-FFF2-40B4-BE49-F238E27FC236}">
              <a16:creationId xmlns:a16="http://schemas.microsoft.com/office/drawing/2014/main" id="{31C82998-5516-AE45-AFD4-9BBF02800B93}"/>
            </a:ext>
          </a:extLst>
        </xdr:cNvPr>
        <xdr:cNvPicPr>
          <a:picLocks noChangeAspect="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xdr:blipFill>
      <xdr:spPr>
        <a:xfrm>
          <a:off x="9301145" y="4649567"/>
          <a:ext cx="1825844" cy="912922"/>
        </a:xfrm>
        <a:prstGeom prst="rect">
          <a:avLst/>
        </a:prstGeom>
        <a:ln w="3175">
          <a:noFill/>
        </a:ln>
      </xdr:spPr>
    </xdr:pic>
    <xdr:clientData/>
  </xdr:twoCellAnchor>
  <xdr:twoCellAnchor>
    <xdr:from>
      <xdr:col>4</xdr:col>
      <xdr:colOff>17445</xdr:colOff>
      <xdr:row>10</xdr:row>
      <xdr:rowOff>14067</xdr:rowOff>
    </xdr:from>
    <xdr:to>
      <xdr:col>4</xdr:col>
      <xdr:colOff>1843289</xdr:colOff>
      <xdr:row>10</xdr:row>
      <xdr:rowOff>926989</xdr:rowOff>
    </xdr:to>
    <xdr:pic>
      <xdr:nvPicPr>
        <xdr:cNvPr id="25" name="Picture 24">
          <a:extLst>
            <a:ext uri="{FF2B5EF4-FFF2-40B4-BE49-F238E27FC236}">
              <a16:creationId xmlns:a16="http://schemas.microsoft.com/office/drawing/2014/main" id="{A28470AF-ED31-EF49-AFAC-70F8FD4F3706}"/>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9301145" y="5589367"/>
          <a:ext cx="1825844" cy="912922"/>
        </a:xfrm>
        <a:prstGeom prst="rect">
          <a:avLst/>
        </a:prstGeom>
        <a:ln w="3175">
          <a:noFill/>
        </a:ln>
      </xdr:spPr>
    </xdr:pic>
    <xdr:clientData/>
  </xdr:twoCellAnchor>
  <xdr:twoCellAnchor>
    <xdr:from>
      <xdr:col>4</xdr:col>
      <xdr:colOff>17445</xdr:colOff>
      <xdr:row>11</xdr:row>
      <xdr:rowOff>14067</xdr:rowOff>
    </xdr:from>
    <xdr:to>
      <xdr:col>4</xdr:col>
      <xdr:colOff>1843289</xdr:colOff>
      <xdr:row>11</xdr:row>
      <xdr:rowOff>926989</xdr:rowOff>
    </xdr:to>
    <xdr:pic>
      <xdr:nvPicPr>
        <xdr:cNvPr id="26" name="Picture 25">
          <a:extLst>
            <a:ext uri="{FF2B5EF4-FFF2-40B4-BE49-F238E27FC236}">
              <a16:creationId xmlns:a16="http://schemas.microsoft.com/office/drawing/2014/main" id="{5A5D0001-5257-A849-9F14-22B4F09FD241}"/>
            </a:ext>
          </a:extLst>
        </xdr:cNvPr>
        <xdr:cNvPicPr>
          <a:picLocks noChangeAspect="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xdr:blipFill>
      <xdr:spPr>
        <a:xfrm>
          <a:off x="9301145" y="6529167"/>
          <a:ext cx="1825844" cy="912922"/>
        </a:xfrm>
        <a:prstGeom prst="rect">
          <a:avLst/>
        </a:prstGeom>
        <a:ln w="3175">
          <a:noFill/>
        </a:ln>
      </xdr:spPr>
    </xdr:pic>
    <xdr:clientData/>
  </xdr:twoCellAnchor>
  <xdr:twoCellAnchor>
    <xdr:from>
      <xdr:col>4</xdr:col>
      <xdr:colOff>17445</xdr:colOff>
      <xdr:row>12</xdr:row>
      <xdr:rowOff>14067</xdr:rowOff>
    </xdr:from>
    <xdr:to>
      <xdr:col>4</xdr:col>
      <xdr:colOff>1843289</xdr:colOff>
      <xdr:row>12</xdr:row>
      <xdr:rowOff>926989</xdr:rowOff>
    </xdr:to>
    <xdr:pic>
      <xdr:nvPicPr>
        <xdr:cNvPr id="27" name="Picture 26">
          <a:extLst>
            <a:ext uri="{FF2B5EF4-FFF2-40B4-BE49-F238E27FC236}">
              <a16:creationId xmlns:a16="http://schemas.microsoft.com/office/drawing/2014/main" id="{21742B72-F318-BA49-9DCC-84374FC1B086}"/>
            </a:ext>
          </a:extLst>
        </xdr:cNvPr>
        <xdr:cNvPicPr>
          <a:picLocks noChangeAspect="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xdr:blipFill>
      <xdr:spPr>
        <a:xfrm>
          <a:off x="9301145" y="7468967"/>
          <a:ext cx="1825844" cy="912922"/>
        </a:xfrm>
        <a:prstGeom prst="rect">
          <a:avLst/>
        </a:prstGeom>
        <a:ln w="3175">
          <a:noFill/>
        </a:ln>
      </xdr:spPr>
    </xdr:pic>
    <xdr:clientData/>
  </xdr:twoCellAnchor>
</xdr:wsDr>
</file>

<file path=xl/drawings/drawing14.xml><?xml version="1.0" encoding="utf-8"?>
<xdr:wsDr xmlns:xdr="http://schemas.openxmlformats.org/drawingml/2006/spreadsheetDrawing" xmlns:a="http://schemas.openxmlformats.org/drawingml/2006/main">
  <xdr:twoCellAnchor>
    <xdr:from>
      <xdr:col>2</xdr:col>
      <xdr:colOff>12402</xdr:colOff>
      <xdr:row>19</xdr:row>
      <xdr:rowOff>12979</xdr:rowOff>
    </xdr:from>
    <xdr:to>
      <xdr:col>2</xdr:col>
      <xdr:colOff>926802</xdr:colOff>
      <xdr:row>19</xdr:row>
      <xdr:rowOff>927379</xdr:rowOff>
    </xdr:to>
    <xdr:pic>
      <xdr:nvPicPr>
        <xdr:cNvPr id="32" name="Picture 31">
          <a:extLst>
            <a:ext uri="{FF2B5EF4-FFF2-40B4-BE49-F238E27FC236}">
              <a16:creationId xmlns:a16="http://schemas.microsoft.com/office/drawing/2014/main" id="{7A498A67-F390-DA40-9538-58683C117CD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30602" y="14046479"/>
          <a:ext cx="914400" cy="914400"/>
        </a:xfrm>
        <a:prstGeom prst="rect">
          <a:avLst/>
        </a:prstGeom>
      </xdr:spPr>
    </xdr:pic>
    <xdr:clientData/>
  </xdr:twoCellAnchor>
  <xdr:twoCellAnchor>
    <xdr:from>
      <xdr:col>2</xdr:col>
      <xdr:colOff>12402</xdr:colOff>
      <xdr:row>24</xdr:row>
      <xdr:rowOff>12979</xdr:rowOff>
    </xdr:from>
    <xdr:to>
      <xdr:col>2</xdr:col>
      <xdr:colOff>926802</xdr:colOff>
      <xdr:row>24</xdr:row>
      <xdr:rowOff>927379</xdr:rowOff>
    </xdr:to>
    <xdr:pic>
      <xdr:nvPicPr>
        <xdr:cNvPr id="33" name="Picture 32">
          <a:extLst>
            <a:ext uri="{FF2B5EF4-FFF2-40B4-BE49-F238E27FC236}">
              <a16:creationId xmlns:a16="http://schemas.microsoft.com/office/drawing/2014/main" id="{CFFFA2E0-1CDC-214C-9557-4BFE602F912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930602" y="18745479"/>
          <a:ext cx="914400" cy="914400"/>
        </a:xfrm>
        <a:prstGeom prst="rect">
          <a:avLst/>
        </a:prstGeom>
      </xdr:spPr>
    </xdr:pic>
    <xdr:clientData/>
  </xdr:twoCellAnchor>
  <xdr:twoCellAnchor>
    <xdr:from>
      <xdr:col>2</xdr:col>
      <xdr:colOff>12402</xdr:colOff>
      <xdr:row>20</xdr:row>
      <xdr:rowOff>12979</xdr:rowOff>
    </xdr:from>
    <xdr:to>
      <xdr:col>2</xdr:col>
      <xdr:colOff>926802</xdr:colOff>
      <xdr:row>20</xdr:row>
      <xdr:rowOff>927379</xdr:rowOff>
    </xdr:to>
    <xdr:pic>
      <xdr:nvPicPr>
        <xdr:cNvPr id="34" name="Picture 33">
          <a:extLst>
            <a:ext uri="{FF2B5EF4-FFF2-40B4-BE49-F238E27FC236}">
              <a16:creationId xmlns:a16="http://schemas.microsoft.com/office/drawing/2014/main" id="{E89E7482-E233-054A-B57B-A780F8326B4B}"/>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0602" y="14986279"/>
          <a:ext cx="914400" cy="914400"/>
        </a:xfrm>
        <a:prstGeom prst="rect">
          <a:avLst/>
        </a:prstGeom>
      </xdr:spPr>
    </xdr:pic>
    <xdr:clientData/>
  </xdr:twoCellAnchor>
  <xdr:twoCellAnchor>
    <xdr:from>
      <xdr:col>2</xdr:col>
      <xdr:colOff>12402</xdr:colOff>
      <xdr:row>25</xdr:row>
      <xdr:rowOff>12979</xdr:rowOff>
    </xdr:from>
    <xdr:to>
      <xdr:col>2</xdr:col>
      <xdr:colOff>926802</xdr:colOff>
      <xdr:row>25</xdr:row>
      <xdr:rowOff>927379</xdr:rowOff>
    </xdr:to>
    <xdr:pic>
      <xdr:nvPicPr>
        <xdr:cNvPr id="35" name="Picture 34">
          <a:extLst>
            <a:ext uri="{FF2B5EF4-FFF2-40B4-BE49-F238E27FC236}">
              <a16:creationId xmlns:a16="http://schemas.microsoft.com/office/drawing/2014/main" id="{0DB16B5F-ACB1-174E-B45D-765256C97979}"/>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930602" y="19685279"/>
          <a:ext cx="914400" cy="914400"/>
        </a:xfrm>
        <a:prstGeom prst="rect">
          <a:avLst/>
        </a:prstGeom>
      </xdr:spPr>
    </xdr:pic>
    <xdr:clientData/>
  </xdr:twoCellAnchor>
  <xdr:twoCellAnchor>
    <xdr:from>
      <xdr:col>2</xdr:col>
      <xdr:colOff>12402</xdr:colOff>
      <xdr:row>21</xdr:row>
      <xdr:rowOff>12979</xdr:rowOff>
    </xdr:from>
    <xdr:to>
      <xdr:col>2</xdr:col>
      <xdr:colOff>926802</xdr:colOff>
      <xdr:row>21</xdr:row>
      <xdr:rowOff>927379</xdr:rowOff>
    </xdr:to>
    <xdr:pic>
      <xdr:nvPicPr>
        <xdr:cNvPr id="46" name="Picture 45">
          <a:extLst>
            <a:ext uri="{FF2B5EF4-FFF2-40B4-BE49-F238E27FC236}">
              <a16:creationId xmlns:a16="http://schemas.microsoft.com/office/drawing/2014/main" id="{B54C5272-FD0A-A544-A846-683637A18ACD}"/>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5930602" y="15926079"/>
          <a:ext cx="914400" cy="914400"/>
        </a:xfrm>
        <a:prstGeom prst="rect">
          <a:avLst/>
        </a:prstGeom>
      </xdr:spPr>
    </xdr:pic>
    <xdr:clientData/>
  </xdr:twoCellAnchor>
  <xdr:twoCellAnchor>
    <xdr:from>
      <xdr:col>2</xdr:col>
      <xdr:colOff>12402</xdr:colOff>
      <xdr:row>26</xdr:row>
      <xdr:rowOff>12979</xdr:rowOff>
    </xdr:from>
    <xdr:to>
      <xdr:col>2</xdr:col>
      <xdr:colOff>926802</xdr:colOff>
      <xdr:row>26</xdr:row>
      <xdr:rowOff>927379</xdr:rowOff>
    </xdr:to>
    <xdr:pic>
      <xdr:nvPicPr>
        <xdr:cNvPr id="47" name="Picture 46">
          <a:extLst>
            <a:ext uri="{FF2B5EF4-FFF2-40B4-BE49-F238E27FC236}">
              <a16:creationId xmlns:a16="http://schemas.microsoft.com/office/drawing/2014/main" id="{57625CEC-E5AF-0F4C-851C-19E70C89DB0A}"/>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5930602" y="20625079"/>
          <a:ext cx="914400" cy="914400"/>
        </a:xfrm>
        <a:prstGeom prst="rect">
          <a:avLst/>
        </a:prstGeom>
      </xdr:spPr>
    </xdr:pic>
    <xdr:clientData/>
  </xdr:twoCellAnchor>
  <xdr:twoCellAnchor>
    <xdr:from>
      <xdr:col>2</xdr:col>
      <xdr:colOff>12402</xdr:colOff>
      <xdr:row>22</xdr:row>
      <xdr:rowOff>12979</xdr:rowOff>
    </xdr:from>
    <xdr:to>
      <xdr:col>2</xdr:col>
      <xdr:colOff>926802</xdr:colOff>
      <xdr:row>22</xdr:row>
      <xdr:rowOff>927379</xdr:rowOff>
    </xdr:to>
    <xdr:pic>
      <xdr:nvPicPr>
        <xdr:cNvPr id="48" name="Picture 47">
          <a:extLst>
            <a:ext uri="{FF2B5EF4-FFF2-40B4-BE49-F238E27FC236}">
              <a16:creationId xmlns:a16="http://schemas.microsoft.com/office/drawing/2014/main" id="{1EF4FC5A-6C6E-DD47-BE16-F64B1D16315E}"/>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5930602" y="16865879"/>
          <a:ext cx="914400" cy="914400"/>
        </a:xfrm>
        <a:prstGeom prst="rect">
          <a:avLst/>
        </a:prstGeom>
      </xdr:spPr>
    </xdr:pic>
    <xdr:clientData/>
  </xdr:twoCellAnchor>
  <xdr:twoCellAnchor>
    <xdr:from>
      <xdr:col>2</xdr:col>
      <xdr:colOff>12402</xdr:colOff>
      <xdr:row>27</xdr:row>
      <xdr:rowOff>12979</xdr:rowOff>
    </xdr:from>
    <xdr:to>
      <xdr:col>2</xdr:col>
      <xdr:colOff>926802</xdr:colOff>
      <xdr:row>27</xdr:row>
      <xdr:rowOff>927379</xdr:rowOff>
    </xdr:to>
    <xdr:pic>
      <xdr:nvPicPr>
        <xdr:cNvPr id="49" name="Picture 48">
          <a:extLst>
            <a:ext uri="{FF2B5EF4-FFF2-40B4-BE49-F238E27FC236}">
              <a16:creationId xmlns:a16="http://schemas.microsoft.com/office/drawing/2014/main" id="{7AC85B1C-DD14-D44D-AFD6-9795BCC2B8B9}"/>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5930602" y="21564879"/>
          <a:ext cx="914400" cy="914400"/>
        </a:xfrm>
        <a:prstGeom prst="rect">
          <a:avLst/>
        </a:prstGeom>
      </xdr:spPr>
    </xdr:pic>
    <xdr:clientData/>
  </xdr:twoCellAnchor>
  <xdr:twoCellAnchor>
    <xdr:from>
      <xdr:col>2</xdr:col>
      <xdr:colOff>12402</xdr:colOff>
      <xdr:row>23</xdr:row>
      <xdr:rowOff>12979</xdr:rowOff>
    </xdr:from>
    <xdr:to>
      <xdr:col>2</xdr:col>
      <xdr:colOff>926802</xdr:colOff>
      <xdr:row>23</xdr:row>
      <xdr:rowOff>927379</xdr:rowOff>
    </xdr:to>
    <xdr:pic>
      <xdr:nvPicPr>
        <xdr:cNvPr id="50" name="Picture 49">
          <a:extLst>
            <a:ext uri="{FF2B5EF4-FFF2-40B4-BE49-F238E27FC236}">
              <a16:creationId xmlns:a16="http://schemas.microsoft.com/office/drawing/2014/main" id="{14908313-7B3E-BD42-AFB0-1DE8FD3847B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5930602" y="17805679"/>
          <a:ext cx="914400" cy="914400"/>
        </a:xfrm>
        <a:prstGeom prst="rect">
          <a:avLst/>
        </a:prstGeom>
      </xdr:spPr>
    </xdr:pic>
    <xdr:clientData/>
  </xdr:twoCellAnchor>
  <xdr:twoCellAnchor>
    <xdr:from>
      <xdr:col>2</xdr:col>
      <xdr:colOff>12402</xdr:colOff>
      <xdr:row>28</xdr:row>
      <xdr:rowOff>12979</xdr:rowOff>
    </xdr:from>
    <xdr:to>
      <xdr:col>2</xdr:col>
      <xdr:colOff>926802</xdr:colOff>
      <xdr:row>28</xdr:row>
      <xdr:rowOff>927379</xdr:rowOff>
    </xdr:to>
    <xdr:pic>
      <xdr:nvPicPr>
        <xdr:cNvPr id="51" name="Picture 50">
          <a:extLst>
            <a:ext uri="{FF2B5EF4-FFF2-40B4-BE49-F238E27FC236}">
              <a16:creationId xmlns:a16="http://schemas.microsoft.com/office/drawing/2014/main" id="{F4B85A77-9514-CF40-9C0F-231B8715E039}"/>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5930602" y="22504679"/>
          <a:ext cx="914400" cy="914400"/>
        </a:xfrm>
        <a:prstGeom prst="rect">
          <a:avLst/>
        </a:prstGeom>
      </xdr:spPr>
    </xdr:pic>
    <xdr:clientData/>
  </xdr:twoCellAnchor>
  <xdr:twoCellAnchor>
    <xdr:from>
      <xdr:col>2</xdr:col>
      <xdr:colOff>12402</xdr:colOff>
      <xdr:row>14</xdr:row>
      <xdr:rowOff>12979</xdr:rowOff>
    </xdr:from>
    <xdr:to>
      <xdr:col>2</xdr:col>
      <xdr:colOff>926802</xdr:colOff>
      <xdr:row>14</xdr:row>
      <xdr:rowOff>927379</xdr:rowOff>
    </xdr:to>
    <xdr:pic>
      <xdr:nvPicPr>
        <xdr:cNvPr id="52" name="Picture 51">
          <a:extLst>
            <a:ext uri="{FF2B5EF4-FFF2-40B4-BE49-F238E27FC236}">
              <a16:creationId xmlns:a16="http://schemas.microsoft.com/office/drawing/2014/main" id="{AB6AE829-0144-834D-91EB-F8A1C55A4CFF}"/>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5930602" y="9347479"/>
          <a:ext cx="914400" cy="914400"/>
        </a:xfrm>
        <a:prstGeom prst="rect">
          <a:avLst/>
        </a:prstGeom>
      </xdr:spPr>
    </xdr:pic>
    <xdr:clientData/>
  </xdr:twoCellAnchor>
  <xdr:twoCellAnchor>
    <xdr:from>
      <xdr:col>2</xdr:col>
      <xdr:colOff>12402</xdr:colOff>
      <xdr:row>15</xdr:row>
      <xdr:rowOff>12979</xdr:rowOff>
    </xdr:from>
    <xdr:to>
      <xdr:col>2</xdr:col>
      <xdr:colOff>926802</xdr:colOff>
      <xdr:row>15</xdr:row>
      <xdr:rowOff>927379</xdr:rowOff>
    </xdr:to>
    <xdr:pic>
      <xdr:nvPicPr>
        <xdr:cNvPr id="58" name="Picture 57">
          <a:extLst>
            <a:ext uri="{FF2B5EF4-FFF2-40B4-BE49-F238E27FC236}">
              <a16:creationId xmlns:a16="http://schemas.microsoft.com/office/drawing/2014/main" id="{F0FE3555-D89A-1E40-82C9-B1A7458202CB}"/>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xdr:blipFill>
      <xdr:spPr>
        <a:xfrm>
          <a:off x="5930602" y="10287279"/>
          <a:ext cx="914400" cy="914400"/>
        </a:xfrm>
        <a:prstGeom prst="rect">
          <a:avLst/>
        </a:prstGeom>
      </xdr:spPr>
    </xdr:pic>
    <xdr:clientData/>
  </xdr:twoCellAnchor>
  <xdr:twoCellAnchor>
    <xdr:from>
      <xdr:col>2</xdr:col>
      <xdr:colOff>12402</xdr:colOff>
      <xdr:row>16</xdr:row>
      <xdr:rowOff>12979</xdr:rowOff>
    </xdr:from>
    <xdr:to>
      <xdr:col>2</xdr:col>
      <xdr:colOff>926802</xdr:colOff>
      <xdr:row>16</xdr:row>
      <xdr:rowOff>927379</xdr:rowOff>
    </xdr:to>
    <xdr:pic>
      <xdr:nvPicPr>
        <xdr:cNvPr id="59" name="Picture 58">
          <a:extLst>
            <a:ext uri="{FF2B5EF4-FFF2-40B4-BE49-F238E27FC236}">
              <a16:creationId xmlns:a16="http://schemas.microsoft.com/office/drawing/2014/main" id="{65322737-A54D-FC43-B4FD-E5899645AEE6}"/>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xdr:blipFill>
      <xdr:spPr>
        <a:xfrm>
          <a:off x="5930602" y="11227079"/>
          <a:ext cx="914400" cy="914400"/>
        </a:xfrm>
        <a:prstGeom prst="rect">
          <a:avLst/>
        </a:prstGeom>
      </xdr:spPr>
    </xdr:pic>
    <xdr:clientData/>
  </xdr:twoCellAnchor>
  <xdr:twoCellAnchor>
    <xdr:from>
      <xdr:col>4</xdr:col>
      <xdr:colOff>17445</xdr:colOff>
      <xdr:row>19</xdr:row>
      <xdr:rowOff>14067</xdr:rowOff>
    </xdr:from>
    <xdr:to>
      <xdr:col>4</xdr:col>
      <xdr:colOff>1843289</xdr:colOff>
      <xdr:row>19</xdr:row>
      <xdr:rowOff>926989</xdr:rowOff>
    </xdr:to>
    <xdr:pic>
      <xdr:nvPicPr>
        <xdr:cNvPr id="60" name="Picture 59">
          <a:extLst>
            <a:ext uri="{FF2B5EF4-FFF2-40B4-BE49-F238E27FC236}">
              <a16:creationId xmlns:a16="http://schemas.microsoft.com/office/drawing/2014/main" id="{3DE288A4-5ED9-5446-A6A9-B2F75EB9E9CD}"/>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xdr:blipFill>
      <xdr:spPr>
        <a:xfrm>
          <a:off x="9834545" y="14047567"/>
          <a:ext cx="1825844" cy="912922"/>
        </a:xfrm>
        <a:prstGeom prst="rect">
          <a:avLst/>
        </a:prstGeom>
        <a:ln w="3175">
          <a:noFill/>
        </a:ln>
      </xdr:spPr>
    </xdr:pic>
    <xdr:clientData/>
  </xdr:twoCellAnchor>
  <xdr:twoCellAnchor>
    <xdr:from>
      <xdr:col>4</xdr:col>
      <xdr:colOff>17445</xdr:colOff>
      <xdr:row>14</xdr:row>
      <xdr:rowOff>14067</xdr:rowOff>
    </xdr:from>
    <xdr:to>
      <xdr:col>4</xdr:col>
      <xdr:colOff>1843289</xdr:colOff>
      <xdr:row>14</xdr:row>
      <xdr:rowOff>926989</xdr:rowOff>
    </xdr:to>
    <xdr:pic>
      <xdr:nvPicPr>
        <xdr:cNvPr id="61" name="Picture 60">
          <a:extLst>
            <a:ext uri="{FF2B5EF4-FFF2-40B4-BE49-F238E27FC236}">
              <a16:creationId xmlns:a16="http://schemas.microsoft.com/office/drawing/2014/main" id="{11DA15DC-B9D0-F04F-BC2D-B2D13F9E1A0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xdr:blipFill>
      <xdr:spPr>
        <a:xfrm>
          <a:off x="9834545" y="9348567"/>
          <a:ext cx="1825844" cy="912922"/>
        </a:xfrm>
        <a:prstGeom prst="rect">
          <a:avLst/>
        </a:prstGeom>
        <a:ln w="3175">
          <a:noFill/>
        </a:ln>
      </xdr:spPr>
    </xdr:pic>
    <xdr:clientData/>
  </xdr:twoCellAnchor>
  <xdr:twoCellAnchor>
    <xdr:from>
      <xdr:col>4</xdr:col>
      <xdr:colOff>17445</xdr:colOff>
      <xdr:row>27</xdr:row>
      <xdr:rowOff>14067</xdr:rowOff>
    </xdr:from>
    <xdr:to>
      <xdr:col>4</xdr:col>
      <xdr:colOff>1843289</xdr:colOff>
      <xdr:row>27</xdr:row>
      <xdr:rowOff>926989</xdr:rowOff>
    </xdr:to>
    <xdr:pic>
      <xdr:nvPicPr>
        <xdr:cNvPr id="64" name="Picture 63">
          <a:extLst>
            <a:ext uri="{FF2B5EF4-FFF2-40B4-BE49-F238E27FC236}">
              <a16:creationId xmlns:a16="http://schemas.microsoft.com/office/drawing/2014/main" id="{1B0F514E-2235-5F49-A7BE-F2961689E9D9}"/>
            </a:ext>
          </a:extLst>
        </xdr:cNvPr>
        <xdr:cNvPicPr>
          <a:picLocks noChangeAspect="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xdr:blipFill>
      <xdr:spPr>
        <a:xfrm>
          <a:off x="9834545" y="21565967"/>
          <a:ext cx="1825844" cy="912922"/>
        </a:xfrm>
        <a:prstGeom prst="rect">
          <a:avLst/>
        </a:prstGeom>
        <a:ln w="3175">
          <a:noFill/>
        </a:ln>
      </xdr:spPr>
    </xdr:pic>
    <xdr:clientData/>
  </xdr:twoCellAnchor>
  <xdr:twoCellAnchor>
    <xdr:from>
      <xdr:col>4</xdr:col>
      <xdr:colOff>17445</xdr:colOff>
      <xdr:row>24</xdr:row>
      <xdr:rowOff>14067</xdr:rowOff>
    </xdr:from>
    <xdr:to>
      <xdr:col>4</xdr:col>
      <xdr:colOff>1843289</xdr:colOff>
      <xdr:row>24</xdr:row>
      <xdr:rowOff>926989</xdr:rowOff>
    </xdr:to>
    <xdr:pic>
      <xdr:nvPicPr>
        <xdr:cNvPr id="65" name="Picture 64">
          <a:extLst>
            <a:ext uri="{FF2B5EF4-FFF2-40B4-BE49-F238E27FC236}">
              <a16:creationId xmlns:a16="http://schemas.microsoft.com/office/drawing/2014/main" id="{0102E910-A5D8-FA4A-986C-981EC806AEA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xdr:blipFill>
      <xdr:spPr>
        <a:xfrm>
          <a:off x="9834545" y="18746567"/>
          <a:ext cx="1825844" cy="912922"/>
        </a:xfrm>
        <a:prstGeom prst="rect">
          <a:avLst/>
        </a:prstGeom>
        <a:ln w="3175">
          <a:noFill/>
        </a:ln>
      </xdr:spPr>
    </xdr:pic>
    <xdr:clientData/>
  </xdr:twoCellAnchor>
  <xdr:twoCellAnchor>
    <xdr:from>
      <xdr:col>4</xdr:col>
      <xdr:colOff>17445</xdr:colOff>
      <xdr:row>25</xdr:row>
      <xdr:rowOff>14067</xdr:rowOff>
    </xdr:from>
    <xdr:to>
      <xdr:col>4</xdr:col>
      <xdr:colOff>1843289</xdr:colOff>
      <xdr:row>25</xdr:row>
      <xdr:rowOff>926989</xdr:rowOff>
    </xdr:to>
    <xdr:pic>
      <xdr:nvPicPr>
        <xdr:cNvPr id="66" name="Picture 65">
          <a:extLst>
            <a:ext uri="{FF2B5EF4-FFF2-40B4-BE49-F238E27FC236}">
              <a16:creationId xmlns:a16="http://schemas.microsoft.com/office/drawing/2014/main" id="{E4A7978E-18FF-5045-BB47-A780775EBDC1}"/>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xdr:blipFill>
      <xdr:spPr>
        <a:xfrm>
          <a:off x="9834545" y="19686367"/>
          <a:ext cx="1825844" cy="912922"/>
        </a:xfrm>
        <a:prstGeom prst="rect">
          <a:avLst/>
        </a:prstGeom>
        <a:ln w="3175">
          <a:noFill/>
        </a:ln>
      </xdr:spPr>
    </xdr:pic>
    <xdr:clientData/>
  </xdr:twoCellAnchor>
  <xdr:twoCellAnchor>
    <xdr:from>
      <xdr:col>4</xdr:col>
      <xdr:colOff>17445</xdr:colOff>
      <xdr:row>26</xdr:row>
      <xdr:rowOff>14067</xdr:rowOff>
    </xdr:from>
    <xdr:to>
      <xdr:col>4</xdr:col>
      <xdr:colOff>1843289</xdr:colOff>
      <xdr:row>26</xdr:row>
      <xdr:rowOff>926989</xdr:rowOff>
    </xdr:to>
    <xdr:pic>
      <xdr:nvPicPr>
        <xdr:cNvPr id="67" name="Picture 66">
          <a:extLst>
            <a:ext uri="{FF2B5EF4-FFF2-40B4-BE49-F238E27FC236}">
              <a16:creationId xmlns:a16="http://schemas.microsoft.com/office/drawing/2014/main" id="{EA430F7B-185F-834F-B02D-112DDEBE0142}"/>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xdr:blipFill>
      <xdr:spPr>
        <a:xfrm>
          <a:off x="9834545" y="20626167"/>
          <a:ext cx="1825844" cy="912922"/>
        </a:xfrm>
        <a:prstGeom prst="rect">
          <a:avLst/>
        </a:prstGeom>
        <a:ln w="3175">
          <a:noFill/>
        </a:ln>
      </xdr:spPr>
    </xdr:pic>
    <xdr:clientData/>
  </xdr:twoCellAnchor>
  <xdr:twoCellAnchor>
    <xdr:from>
      <xdr:col>4</xdr:col>
      <xdr:colOff>17445</xdr:colOff>
      <xdr:row>28</xdr:row>
      <xdr:rowOff>14067</xdr:rowOff>
    </xdr:from>
    <xdr:to>
      <xdr:col>4</xdr:col>
      <xdr:colOff>1843289</xdr:colOff>
      <xdr:row>28</xdr:row>
      <xdr:rowOff>926989</xdr:rowOff>
    </xdr:to>
    <xdr:pic>
      <xdr:nvPicPr>
        <xdr:cNvPr id="68" name="Picture 67">
          <a:extLst>
            <a:ext uri="{FF2B5EF4-FFF2-40B4-BE49-F238E27FC236}">
              <a16:creationId xmlns:a16="http://schemas.microsoft.com/office/drawing/2014/main" id="{A400E359-02D3-5A4E-8779-3902E3B13868}"/>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rcRect/>
        <a:stretch/>
      </xdr:blipFill>
      <xdr:spPr>
        <a:xfrm>
          <a:off x="9834545" y="22505767"/>
          <a:ext cx="1825844" cy="912922"/>
        </a:xfrm>
        <a:prstGeom prst="rect">
          <a:avLst/>
        </a:prstGeom>
        <a:ln w="3175">
          <a:noFill/>
        </a:ln>
      </xdr:spPr>
    </xdr:pic>
    <xdr:clientData/>
  </xdr:twoCellAnchor>
  <xdr:twoCellAnchor>
    <xdr:from>
      <xdr:col>4</xdr:col>
      <xdr:colOff>17445</xdr:colOff>
      <xdr:row>20</xdr:row>
      <xdr:rowOff>14067</xdr:rowOff>
    </xdr:from>
    <xdr:to>
      <xdr:col>4</xdr:col>
      <xdr:colOff>1843289</xdr:colOff>
      <xdr:row>20</xdr:row>
      <xdr:rowOff>926989</xdr:rowOff>
    </xdr:to>
    <xdr:pic>
      <xdr:nvPicPr>
        <xdr:cNvPr id="69" name="Picture 68">
          <a:extLst>
            <a:ext uri="{FF2B5EF4-FFF2-40B4-BE49-F238E27FC236}">
              <a16:creationId xmlns:a16="http://schemas.microsoft.com/office/drawing/2014/main" id="{EE734EBC-50E1-9245-B2EC-938C54657C95}"/>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9834545" y="14987367"/>
          <a:ext cx="1825844" cy="912922"/>
        </a:xfrm>
        <a:prstGeom prst="rect">
          <a:avLst/>
        </a:prstGeom>
        <a:ln w="3175">
          <a:noFill/>
        </a:ln>
      </xdr:spPr>
    </xdr:pic>
    <xdr:clientData/>
  </xdr:twoCellAnchor>
  <xdr:twoCellAnchor>
    <xdr:from>
      <xdr:col>4</xdr:col>
      <xdr:colOff>17445</xdr:colOff>
      <xdr:row>21</xdr:row>
      <xdr:rowOff>14067</xdr:rowOff>
    </xdr:from>
    <xdr:to>
      <xdr:col>4</xdr:col>
      <xdr:colOff>1843289</xdr:colOff>
      <xdr:row>21</xdr:row>
      <xdr:rowOff>926989</xdr:rowOff>
    </xdr:to>
    <xdr:pic>
      <xdr:nvPicPr>
        <xdr:cNvPr id="70" name="Picture 69">
          <a:extLst>
            <a:ext uri="{FF2B5EF4-FFF2-40B4-BE49-F238E27FC236}">
              <a16:creationId xmlns:a16="http://schemas.microsoft.com/office/drawing/2014/main" id="{45507AEF-DE2E-9C4A-8AA9-13C4FE15796D}"/>
            </a:ext>
          </a:extLst>
        </xdr:cNvPr>
        <xdr:cNvPicPr>
          <a:picLocks noChangeAspect="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9834545" y="15927167"/>
          <a:ext cx="1825844" cy="912922"/>
        </a:xfrm>
        <a:prstGeom prst="rect">
          <a:avLst/>
        </a:prstGeom>
        <a:ln w="3175">
          <a:noFill/>
        </a:ln>
      </xdr:spPr>
    </xdr:pic>
    <xdr:clientData/>
  </xdr:twoCellAnchor>
  <xdr:twoCellAnchor>
    <xdr:from>
      <xdr:col>4</xdr:col>
      <xdr:colOff>17445</xdr:colOff>
      <xdr:row>22</xdr:row>
      <xdr:rowOff>14067</xdr:rowOff>
    </xdr:from>
    <xdr:to>
      <xdr:col>4</xdr:col>
      <xdr:colOff>1843289</xdr:colOff>
      <xdr:row>22</xdr:row>
      <xdr:rowOff>926989</xdr:rowOff>
    </xdr:to>
    <xdr:pic>
      <xdr:nvPicPr>
        <xdr:cNvPr id="71" name="Picture 70">
          <a:extLst>
            <a:ext uri="{FF2B5EF4-FFF2-40B4-BE49-F238E27FC236}">
              <a16:creationId xmlns:a16="http://schemas.microsoft.com/office/drawing/2014/main" id="{5AE402AB-8A21-D74D-992B-2A3B1D7F4B81}"/>
            </a:ext>
          </a:extLst>
        </xdr:cNvPr>
        <xdr:cNvPicPr>
          <a:picLocks noChangeAspect="1"/>
        </xdr:cNvPicPr>
      </xdr:nvPicPr>
      <xdr:blipFill>
        <a:blip xmlns:r="http://schemas.openxmlformats.org/officeDocument/2006/relationships" r:embed="rId23" cstate="print">
          <a:extLst>
            <a:ext uri="{28A0092B-C50C-407E-A947-70E740481C1C}">
              <a14:useLocalDpi xmlns:a14="http://schemas.microsoft.com/office/drawing/2010/main" val="0"/>
            </a:ext>
          </a:extLst>
        </a:blip>
        <a:srcRect/>
        <a:stretch/>
      </xdr:blipFill>
      <xdr:spPr>
        <a:xfrm>
          <a:off x="9834545" y="16866967"/>
          <a:ext cx="1825844" cy="912922"/>
        </a:xfrm>
        <a:prstGeom prst="rect">
          <a:avLst/>
        </a:prstGeom>
        <a:ln w="3175">
          <a:noFill/>
        </a:ln>
      </xdr:spPr>
    </xdr:pic>
    <xdr:clientData/>
  </xdr:twoCellAnchor>
  <xdr:twoCellAnchor>
    <xdr:from>
      <xdr:col>4</xdr:col>
      <xdr:colOff>17445</xdr:colOff>
      <xdr:row>15</xdr:row>
      <xdr:rowOff>14067</xdr:rowOff>
    </xdr:from>
    <xdr:to>
      <xdr:col>4</xdr:col>
      <xdr:colOff>1843289</xdr:colOff>
      <xdr:row>15</xdr:row>
      <xdr:rowOff>926989</xdr:rowOff>
    </xdr:to>
    <xdr:pic>
      <xdr:nvPicPr>
        <xdr:cNvPr id="72" name="Picture 71">
          <a:extLst>
            <a:ext uri="{FF2B5EF4-FFF2-40B4-BE49-F238E27FC236}">
              <a16:creationId xmlns:a16="http://schemas.microsoft.com/office/drawing/2014/main" id="{AADD0CDF-2C95-9A43-AF4B-BD7A868A9482}"/>
            </a:ext>
          </a:extLst>
        </xdr:cNvPr>
        <xdr:cNvPicPr>
          <a:picLocks noChangeAspect="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xdr:blipFill>
      <xdr:spPr>
        <a:xfrm>
          <a:off x="9834545" y="10288367"/>
          <a:ext cx="1825844" cy="912922"/>
        </a:xfrm>
        <a:prstGeom prst="rect">
          <a:avLst/>
        </a:prstGeom>
        <a:ln w="3175">
          <a:noFill/>
        </a:ln>
      </xdr:spPr>
    </xdr:pic>
    <xdr:clientData/>
  </xdr:twoCellAnchor>
  <xdr:twoCellAnchor>
    <xdr:from>
      <xdr:col>4</xdr:col>
      <xdr:colOff>17445</xdr:colOff>
      <xdr:row>16</xdr:row>
      <xdr:rowOff>14067</xdr:rowOff>
    </xdr:from>
    <xdr:to>
      <xdr:col>4</xdr:col>
      <xdr:colOff>1843289</xdr:colOff>
      <xdr:row>16</xdr:row>
      <xdr:rowOff>926989</xdr:rowOff>
    </xdr:to>
    <xdr:pic>
      <xdr:nvPicPr>
        <xdr:cNvPr id="73" name="Picture 72">
          <a:extLst>
            <a:ext uri="{FF2B5EF4-FFF2-40B4-BE49-F238E27FC236}">
              <a16:creationId xmlns:a16="http://schemas.microsoft.com/office/drawing/2014/main" id="{61B211E0-A6E4-A941-9784-375F7E65758F}"/>
            </a:ext>
          </a:extLst>
        </xdr:cNvPr>
        <xdr:cNvPicPr>
          <a:picLocks noChangeAspect="1"/>
        </xdr:cNvPicPr>
      </xdr:nvPicPr>
      <xdr:blipFill>
        <a:blip xmlns:r="http://schemas.openxmlformats.org/officeDocument/2006/relationships" r:embed="rId25" cstate="print">
          <a:extLst>
            <a:ext uri="{28A0092B-C50C-407E-A947-70E740481C1C}">
              <a14:useLocalDpi xmlns:a14="http://schemas.microsoft.com/office/drawing/2010/main" val="0"/>
            </a:ext>
          </a:extLst>
        </a:blip>
        <a:srcRect/>
        <a:stretch/>
      </xdr:blipFill>
      <xdr:spPr>
        <a:xfrm>
          <a:off x="9834545" y="11228167"/>
          <a:ext cx="1825844" cy="912922"/>
        </a:xfrm>
        <a:prstGeom prst="rect">
          <a:avLst/>
        </a:prstGeom>
        <a:ln w="3175">
          <a:noFill/>
        </a:ln>
      </xdr:spPr>
    </xdr:pic>
    <xdr:clientData/>
  </xdr:twoCellAnchor>
  <xdr:twoCellAnchor>
    <xdr:from>
      <xdr:col>4</xdr:col>
      <xdr:colOff>17445</xdr:colOff>
      <xdr:row>18</xdr:row>
      <xdr:rowOff>14067</xdr:rowOff>
    </xdr:from>
    <xdr:to>
      <xdr:col>4</xdr:col>
      <xdr:colOff>1843289</xdr:colOff>
      <xdr:row>18</xdr:row>
      <xdr:rowOff>926989</xdr:rowOff>
    </xdr:to>
    <xdr:pic>
      <xdr:nvPicPr>
        <xdr:cNvPr id="74" name="Picture 73">
          <a:extLst>
            <a:ext uri="{FF2B5EF4-FFF2-40B4-BE49-F238E27FC236}">
              <a16:creationId xmlns:a16="http://schemas.microsoft.com/office/drawing/2014/main" id="{7349DBA0-2B72-2D41-A712-34DF998A65FB}"/>
            </a:ext>
          </a:extLst>
        </xdr:cNvPr>
        <xdr:cNvPicPr>
          <a:picLocks noChangeAspect="1"/>
        </xdr:cNvPicPr>
      </xdr:nvPicPr>
      <xdr:blipFill>
        <a:blip xmlns:r="http://schemas.openxmlformats.org/officeDocument/2006/relationships" r:embed="rId26" cstate="print">
          <a:extLst>
            <a:ext uri="{28A0092B-C50C-407E-A947-70E740481C1C}">
              <a14:useLocalDpi xmlns:a14="http://schemas.microsoft.com/office/drawing/2010/main" val="0"/>
            </a:ext>
          </a:extLst>
        </a:blip>
        <a:srcRect/>
        <a:stretch/>
      </xdr:blipFill>
      <xdr:spPr>
        <a:xfrm>
          <a:off x="9834545" y="13107767"/>
          <a:ext cx="1825844" cy="912922"/>
        </a:xfrm>
        <a:prstGeom prst="rect">
          <a:avLst/>
        </a:prstGeom>
        <a:ln w="3175">
          <a:noFill/>
        </a:ln>
      </xdr:spPr>
    </xdr:pic>
    <xdr:clientData/>
  </xdr:twoCellAnchor>
  <xdr:twoCellAnchor>
    <xdr:from>
      <xdr:col>4</xdr:col>
      <xdr:colOff>17445</xdr:colOff>
      <xdr:row>17</xdr:row>
      <xdr:rowOff>14067</xdr:rowOff>
    </xdr:from>
    <xdr:to>
      <xdr:col>4</xdr:col>
      <xdr:colOff>1843289</xdr:colOff>
      <xdr:row>17</xdr:row>
      <xdr:rowOff>926989</xdr:rowOff>
    </xdr:to>
    <xdr:pic>
      <xdr:nvPicPr>
        <xdr:cNvPr id="75" name="Picture 74">
          <a:extLst>
            <a:ext uri="{FF2B5EF4-FFF2-40B4-BE49-F238E27FC236}">
              <a16:creationId xmlns:a16="http://schemas.microsoft.com/office/drawing/2014/main" id="{C71B1D17-5B38-6E45-99B2-0A910542C860}"/>
            </a:ext>
          </a:extLst>
        </xdr:cNvPr>
        <xdr:cNvPicPr>
          <a:picLocks noChangeAspect="1"/>
        </xdr:cNvPicPr>
      </xdr:nvPicPr>
      <xdr:blipFill>
        <a:blip xmlns:r="http://schemas.openxmlformats.org/officeDocument/2006/relationships" r:embed="rId27" cstate="print">
          <a:extLst>
            <a:ext uri="{28A0092B-C50C-407E-A947-70E740481C1C}">
              <a14:useLocalDpi xmlns:a14="http://schemas.microsoft.com/office/drawing/2010/main" val="0"/>
            </a:ext>
          </a:extLst>
        </a:blip>
        <a:srcRect/>
        <a:stretch/>
      </xdr:blipFill>
      <xdr:spPr>
        <a:xfrm>
          <a:off x="9834545" y="12167967"/>
          <a:ext cx="1825844" cy="912922"/>
        </a:xfrm>
        <a:prstGeom prst="rect">
          <a:avLst/>
        </a:prstGeom>
        <a:ln w="3175">
          <a:noFill/>
        </a:ln>
      </xdr:spPr>
    </xdr:pic>
    <xdr:clientData/>
  </xdr:twoCellAnchor>
  <xdr:twoCellAnchor>
    <xdr:from>
      <xdr:col>2</xdr:col>
      <xdr:colOff>12402</xdr:colOff>
      <xdr:row>18</xdr:row>
      <xdr:rowOff>12979</xdr:rowOff>
    </xdr:from>
    <xdr:to>
      <xdr:col>2</xdr:col>
      <xdr:colOff>926802</xdr:colOff>
      <xdr:row>18</xdr:row>
      <xdr:rowOff>927379</xdr:rowOff>
    </xdr:to>
    <xdr:pic>
      <xdr:nvPicPr>
        <xdr:cNvPr id="76" name="Picture 75">
          <a:extLst>
            <a:ext uri="{FF2B5EF4-FFF2-40B4-BE49-F238E27FC236}">
              <a16:creationId xmlns:a16="http://schemas.microsoft.com/office/drawing/2014/main" id="{C20CFDBF-607C-FA40-ADD6-46B4CBCF86AD}"/>
            </a:ext>
          </a:extLst>
        </xdr:cNvPr>
        <xdr:cNvPicPr>
          <a:picLocks noChangeAspect="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xdr:blipFill>
      <xdr:spPr>
        <a:xfrm>
          <a:off x="5930602" y="13106679"/>
          <a:ext cx="914400" cy="914400"/>
        </a:xfrm>
        <a:prstGeom prst="rect">
          <a:avLst/>
        </a:prstGeom>
      </xdr:spPr>
    </xdr:pic>
    <xdr:clientData/>
  </xdr:twoCellAnchor>
  <xdr:twoCellAnchor>
    <xdr:from>
      <xdr:col>2</xdr:col>
      <xdr:colOff>12402</xdr:colOff>
      <xdr:row>17</xdr:row>
      <xdr:rowOff>12979</xdr:rowOff>
    </xdr:from>
    <xdr:to>
      <xdr:col>2</xdr:col>
      <xdr:colOff>926802</xdr:colOff>
      <xdr:row>17</xdr:row>
      <xdr:rowOff>927379</xdr:rowOff>
    </xdr:to>
    <xdr:pic>
      <xdr:nvPicPr>
        <xdr:cNvPr id="77" name="Picture 76">
          <a:extLst>
            <a:ext uri="{FF2B5EF4-FFF2-40B4-BE49-F238E27FC236}">
              <a16:creationId xmlns:a16="http://schemas.microsoft.com/office/drawing/2014/main" id="{ACDF6D0E-40D5-E845-AF9B-CEE57FFC4DF2}"/>
            </a:ext>
          </a:extLst>
        </xdr:cNvPr>
        <xdr:cNvPicPr>
          <a:picLocks noChangeAspect="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xdr:blipFill>
      <xdr:spPr>
        <a:xfrm>
          <a:off x="5930602" y="12166879"/>
          <a:ext cx="914400" cy="914400"/>
        </a:xfrm>
        <a:prstGeom prst="rect">
          <a:avLst/>
        </a:prstGeom>
      </xdr:spPr>
    </xdr:pic>
    <xdr:clientData/>
  </xdr:twoCellAnchor>
  <xdr:twoCellAnchor>
    <xdr:from>
      <xdr:col>4</xdr:col>
      <xdr:colOff>17445</xdr:colOff>
      <xdr:row>23</xdr:row>
      <xdr:rowOff>14067</xdr:rowOff>
    </xdr:from>
    <xdr:to>
      <xdr:col>4</xdr:col>
      <xdr:colOff>1843289</xdr:colOff>
      <xdr:row>23</xdr:row>
      <xdr:rowOff>926989</xdr:rowOff>
    </xdr:to>
    <xdr:pic>
      <xdr:nvPicPr>
        <xdr:cNvPr id="79" name="Picture 78">
          <a:extLst>
            <a:ext uri="{FF2B5EF4-FFF2-40B4-BE49-F238E27FC236}">
              <a16:creationId xmlns:a16="http://schemas.microsoft.com/office/drawing/2014/main" id="{1077A346-E961-F44C-BFA4-B133F0BC0443}"/>
            </a:ext>
          </a:extLst>
        </xdr:cNvPr>
        <xdr:cNvPicPr>
          <a:picLocks noChangeAspect="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xdr:blipFill>
      <xdr:spPr>
        <a:xfrm>
          <a:off x="9834545" y="17806767"/>
          <a:ext cx="1825844" cy="912922"/>
        </a:xfrm>
        <a:prstGeom prst="rect">
          <a:avLst/>
        </a:prstGeom>
        <a:ln w="3175">
          <a:noFill/>
        </a:ln>
      </xdr:spPr>
    </xdr:pic>
    <xdr:clientData/>
  </xdr:twoCellAnchor>
  <xdr:twoCellAnchor>
    <xdr:from>
      <xdr:col>2</xdr:col>
      <xdr:colOff>12402</xdr:colOff>
      <xdr:row>7</xdr:row>
      <xdr:rowOff>12979</xdr:rowOff>
    </xdr:from>
    <xdr:to>
      <xdr:col>2</xdr:col>
      <xdr:colOff>926802</xdr:colOff>
      <xdr:row>7</xdr:row>
      <xdr:rowOff>927379</xdr:rowOff>
    </xdr:to>
    <xdr:pic>
      <xdr:nvPicPr>
        <xdr:cNvPr id="80" name="Picture 79">
          <a:extLst>
            <a:ext uri="{FF2B5EF4-FFF2-40B4-BE49-F238E27FC236}">
              <a16:creationId xmlns:a16="http://schemas.microsoft.com/office/drawing/2014/main" id="{8F165017-9E52-104E-9BCD-ED23F9B72E2B}"/>
            </a:ext>
          </a:extLst>
        </xdr:cNvPr>
        <xdr:cNvPicPr>
          <a:picLocks noChangeAspect="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xdr:blipFill>
      <xdr:spPr>
        <a:xfrm>
          <a:off x="5549602" y="74678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81" name="Picture 80">
          <a:extLst>
            <a:ext uri="{FF2B5EF4-FFF2-40B4-BE49-F238E27FC236}">
              <a16:creationId xmlns:a16="http://schemas.microsoft.com/office/drawing/2014/main" id="{C2EC0A98-8689-F141-91F3-494699FFE832}"/>
            </a:ext>
          </a:extLst>
        </xdr:cNvPr>
        <xdr:cNvPicPr>
          <a:picLocks noChangeAspect="1"/>
        </xdr:cNvPicPr>
      </xdr:nvPicPr>
      <xdr:blipFill>
        <a:blip xmlns:r="http://schemas.openxmlformats.org/officeDocument/2006/relationships" r:embed="rId32" cstate="print">
          <a:extLst>
            <a:ext uri="{28A0092B-C50C-407E-A947-70E740481C1C}">
              <a14:useLocalDpi xmlns:a14="http://schemas.microsoft.com/office/drawing/2010/main" val="0"/>
            </a:ext>
          </a:extLst>
        </a:blip>
        <a:srcRect/>
        <a:stretch/>
      </xdr:blipFill>
      <xdr:spPr>
        <a:xfrm>
          <a:off x="9301145" y="7468967"/>
          <a:ext cx="1825844" cy="912922"/>
        </a:xfrm>
        <a:prstGeom prst="rect">
          <a:avLst/>
        </a:prstGeom>
        <a:ln w="3175">
          <a:noFill/>
        </a:ln>
      </xdr:spPr>
    </xdr:pic>
    <xdr:clientData/>
  </xdr:twoCellAnchor>
  <xdr:twoCellAnchor>
    <xdr:from>
      <xdr:col>2</xdr:col>
      <xdr:colOff>12402</xdr:colOff>
      <xdr:row>8</xdr:row>
      <xdr:rowOff>12979</xdr:rowOff>
    </xdr:from>
    <xdr:to>
      <xdr:col>2</xdr:col>
      <xdr:colOff>926802</xdr:colOff>
      <xdr:row>8</xdr:row>
      <xdr:rowOff>927379</xdr:rowOff>
    </xdr:to>
    <xdr:pic>
      <xdr:nvPicPr>
        <xdr:cNvPr id="83" name="Picture 82">
          <a:extLst>
            <a:ext uri="{FF2B5EF4-FFF2-40B4-BE49-F238E27FC236}">
              <a16:creationId xmlns:a16="http://schemas.microsoft.com/office/drawing/2014/main" id="{0F2211CD-D4A3-504A-B53E-E8886376901B}"/>
            </a:ext>
          </a:extLst>
        </xdr:cNvPr>
        <xdr:cNvPicPr>
          <a:picLocks noChangeAspect="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xdr:blipFill>
      <xdr:spPr>
        <a:xfrm>
          <a:off x="5549602" y="4648479"/>
          <a:ext cx="914400" cy="914400"/>
        </a:xfrm>
        <a:prstGeom prst="rect">
          <a:avLst/>
        </a:prstGeom>
      </xdr:spPr>
    </xdr:pic>
    <xdr:clientData/>
  </xdr:twoCellAnchor>
  <xdr:twoCellAnchor>
    <xdr:from>
      <xdr:col>2</xdr:col>
      <xdr:colOff>12402</xdr:colOff>
      <xdr:row>9</xdr:row>
      <xdr:rowOff>12979</xdr:rowOff>
    </xdr:from>
    <xdr:to>
      <xdr:col>2</xdr:col>
      <xdr:colOff>926802</xdr:colOff>
      <xdr:row>9</xdr:row>
      <xdr:rowOff>927379</xdr:rowOff>
    </xdr:to>
    <xdr:pic>
      <xdr:nvPicPr>
        <xdr:cNvPr id="84" name="Picture 83">
          <a:extLst>
            <a:ext uri="{FF2B5EF4-FFF2-40B4-BE49-F238E27FC236}">
              <a16:creationId xmlns:a16="http://schemas.microsoft.com/office/drawing/2014/main" id="{7E4794B9-3A4F-C843-8A55-06F56F7DD5D5}"/>
            </a:ext>
          </a:extLst>
        </xdr:cNvPr>
        <xdr:cNvPicPr>
          <a:picLocks noChangeAspect="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xdr:blipFill>
      <xdr:spPr>
        <a:xfrm>
          <a:off x="5549602" y="13106679"/>
          <a:ext cx="914400" cy="914400"/>
        </a:xfrm>
        <a:prstGeom prst="rect">
          <a:avLst/>
        </a:prstGeom>
      </xdr:spPr>
    </xdr:pic>
    <xdr:clientData/>
  </xdr:twoCellAnchor>
  <xdr:twoCellAnchor>
    <xdr:from>
      <xdr:col>2</xdr:col>
      <xdr:colOff>12402</xdr:colOff>
      <xdr:row>10</xdr:row>
      <xdr:rowOff>12979</xdr:rowOff>
    </xdr:from>
    <xdr:to>
      <xdr:col>2</xdr:col>
      <xdr:colOff>926802</xdr:colOff>
      <xdr:row>10</xdr:row>
      <xdr:rowOff>927379</xdr:rowOff>
    </xdr:to>
    <xdr:pic>
      <xdr:nvPicPr>
        <xdr:cNvPr id="85" name="Picture 84">
          <a:extLst>
            <a:ext uri="{FF2B5EF4-FFF2-40B4-BE49-F238E27FC236}">
              <a16:creationId xmlns:a16="http://schemas.microsoft.com/office/drawing/2014/main" id="{9840987B-AC97-FB42-BB18-D8A70512C41C}"/>
            </a:ext>
          </a:extLst>
        </xdr:cNvPr>
        <xdr:cNvPicPr>
          <a:picLocks noChangeAspect="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xdr:blipFill>
      <xdr:spPr>
        <a:xfrm>
          <a:off x="5549602" y="14046479"/>
          <a:ext cx="914400" cy="914400"/>
        </a:xfrm>
        <a:prstGeom prst="rect">
          <a:avLst/>
        </a:prstGeom>
      </xdr:spPr>
    </xdr:pic>
    <xdr:clientData/>
  </xdr:twoCellAnchor>
  <xdr:twoCellAnchor>
    <xdr:from>
      <xdr:col>2</xdr:col>
      <xdr:colOff>12402</xdr:colOff>
      <xdr:row>11</xdr:row>
      <xdr:rowOff>12979</xdr:rowOff>
    </xdr:from>
    <xdr:to>
      <xdr:col>2</xdr:col>
      <xdr:colOff>926802</xdr:colOff>
      <xdr:row>11</xdr:row>
      <xdr:rowOff>927379</xdr:rowOff>
    </xdr:to>
    <xdr:pic>
      <xdr:nvPicPr>
        <xdr:cNvPr id="86" name="Picture 85">
          <a:extLst>
            <a:ext uri="{FF2B5EF4-FFF2-40B4-BE49-F238E27FC236}">
              <a16:creationId xmlns:a16="http://schemas.microsoft.com/office/drawing/2014/main" id="{CC867732-55DC-314E-BDC6-BB55EFB3E981}"/>
            </a:ext>
          </a:extLst>
        </xdr:cNvPr>
        <xdr:cNvPicPr>
          <a:picLocks noChangeAspect="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xdr:blipFill>
      <xdr:spPr>
        <a:xfrm>
          <a:off x="5549602" y="14986279"/>
          <a:ext cx="914400" cy="914400"/>
        </a:xfrm>
        <a:prstGeom prst="rect">
          <a:avLst/>
        </a:prstGeom>
      </xdr:spPr>
    </xdr:pic>
    <xdr:clientData/>
  </xdr:twoCellAnchor>
  <xdr:twoCellAnchor>
    <xdr:from>
      <xdr:col>2</xdr:col>
      <xdr:colOff>12402</xdr:colOff>
      <xdr:row>12</xdr:row>
      <xdr:rowOff>12979</xdr:rowOff>
    </xdr:from>
    <xdr:to>
      <xdr:col>2</xdr:col>
      <xdr:colOff>926802</xdr:colOff>
      <xdr:row>12</xdr:row>
      <xdr:rowOff>927379</xdr:rowOff>
    </xdr:to>
    <xdr:pic>
      <xdr:nvPicPr>
        <xdr:cNvPr id="87" name="Picture 86">
          <a:extLst>
            <a:ext uri="{FF2B5EF4-FFF2-40B4-BE49-F238E27FC236}">
              <a16:creationId xmlns:a16="http://schemas.microsoft.com/office/drawing/2014/main" id="{45DA7B17-C6E8-E94E-B5EF-B81341B4783B}"/>
            </a:ext>
          </a:extLst>
        </xdr:cNvPr>
        <xdr:cNvPicPr>
          <a:picLocks noChangeAspect="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xdr:blipFill>
      <xdr:spPr>
        <a:xfrm>
          <a:off x="5549602" y="18745479"/>
          <a:ext cx="914400" cy="914400"/>
        </a:xfrm>
        <a:prstGeom prst="rect">
          <a:avLst/>
        </a:prstGeom>
      </xdr:spPr>
    </xdr:pic>
    <xdr:clientData/>
  </xdr:twoCellAnchor>
  <xdr:twoCellAnchor>
    <xdr:from>
      <xdr:col>2</xdr:col>
      <xdr:colOff>12402</xdr:colOff>
      <xdr:row>13</xdr:row>
      <xdr:rowOff>12979</xdr:rowOff>
    </xdr:from>
    <xdr:to>
      <xdr:col>2</xdr:col>
      <xdr:colOff>926802</xdr:colOff>
      <xdr:row>13</xdr:row>
      <xdr:rowOff>927379</xdr:rowOff>
    </xdr:to>
    <xdr:pic>
      <xdr:nvPicPr>
        <xdr:cNvPr id="88" name="Picture 87">
          <a:extLst>
            <a:ext uri="{FF2B5EF4-FFF2-40B4-BE49-F238E27FC236}">
              <a16:creationId xmlns:a16="http://schemas.microsoft.com/office/drawing/2014/main" id="{AF7403F8-F4D6-8240-A221-CC2EDB695193}"/>
            </a:ext>
          </a:extLst>
        </xdr:cNvPr>
        <xdr:cNvPicPr>
          <a:picLocks noChangeAspect="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xdr:blipFill>
      <xdr:spPr>
        <a:xfrm>
          <a:off x="5549602" y="17805679"/>
          <a:ext cx="914400" cy="914400"/>
        </a:xfrm>
        <a:prstGeom prst="rect">
          <a:avLst/>
        </a:prstGeom>
      </xdr:spPr>
    </xdr:pic>
    <xdr:clientData/>
  </xdr:twoCellAnchor>
  <xdr:twoCellAnchor>
    <xdr:from>
      <xdr:col>4</xdr:col>
      <xdr:colOff>17445</xdr:colOff>
      <xdr:row>8</xdr:row>
      <xdr:rowOff>14067</xdr:rowOff>
    </xdr:from>
    <xdr:to>
      <xdr:col>4</xdr:col>
      <xdr:colOff>1843289</xdr:colOff>
      <xdr:row>8</xdr:row>
      <xdr:rowOff>926989</xdr:rowOff>
    </xdr:to>
    <xdr:pic>
      <xdr:nvPicPr>
        <xdr:cNvPr id="92" name="Picture 91">
          <a:extLst>
            <a:ext uri="{FF2B5EF4-FFF2-40B4-BE49-F238E27FC236}">
              <a16:creationId xmlns:a16="http://schemas.microsoft.com/office/drawing/2014/main" id="{2F834C69-3E67-9144-BFA6-5CE9B6EBDADA}"/>
            </a:ext>
          </a:extLst>
        </xdr:cNvPr>
        <xdr:cNvPicPr>
          <a:picLocks noChangeAspect="1"/>
        </xdr:cNvPicPr>
      </xdr:nvPicPr>
      <xdr:blipFill>
        <a:blip xmlns:r="http://schemas.openxmlformats.org/officeDocument/2006/relationships" r:embed="rId39" cstate="print">
          <a:extLst>
            <a:ext uri="{28A0092B-C50C-407E-A947-70E740481C1C}">
              <a14:useLocalDpi xmlns:a14="http://schemas.microsoft.com/office/drawing/2010/main" val="0"/>
            </a:ext>
          </a:extLst>
        </a:blip>
        <a:srcRect/>
        <a:stretch/>
      </xdr:blipFill>
      <xdr:spPr>
        <a:xfrm>
          <a:off x="9301145" y="4649567"/>
          <a:ext cx="1825844" cy="912922"/>
        </a:xfrm>
        <a:prstGeom prst="rect">
          <a:avLst/>
        </a:prstGeom>
        <a:ln w="3175">
          <a:noFill/>
        </a:ln>
      </xdr:spPr>
    </xdr:pic>
    <xdr:clientData/>
  </xdr:twoCellAnchor>
  <xdr:twoCellAnchor>
    <xdr:from>
      <xdr:col>4</xdr:col>
      <xdr:colOff>17445</xdr:colOff>
      <xdr:row>9</xdr:row>
      <xdr:rowOff>14067</xdr:rowOff>
    </xdr:from>
    <xdr:to>
      <xdr:col>4</xdr:col>
      <xdr:colOff>1843289</xdr:colOff>
      <xdr:row>9</xdr:row>
      <xdr:rowOff>926989</xdr:rowOff>
    </xdr:to>
    <xdr:pic>
      <xdr:nvPicPr>
        <xdr:cNvPr id="93" name="Picture 92">
          <a:extLst>
            <a:ext uri="{FF2B5EF4-FFF2-40B4-BE49-F238E27FC236}">
              <a16:creationId xmlns:a16="http://schemas.microsoft.com/office/drawing/2014/main" id="{20B0FC14-17BA-254E-A273-72BEE31F79B7}"/>
            </a:ext>
          </a:extLst>
        </xdr:cNvPr>
        <xdr:cNvPicPr>
          <a:picLocks noChangeAspect="1"/>
        </xdr:cNvPicPr>
      </xdr:nvPicPr>
      <xdr:blipFill>
        <a:blip xmlns:r="http://schemas.openxmlformats.org/officeDocument/2006/relationships" r:embed="rId40" cstate="print">
          <a:extLst>
            <a:ext uri="{28A0092B-C50C-407E-A947-70E740481C1C}">
              <a14:useLocalDpi xmlns:a14="http://schemas.microsoft.com/office/drawing/2010/main" val="0"/>
            </a:ext>
          </a:extLst>
        </a:blip>
        <a:srcRect/>
        <a:stretch/>
      </xdr:blipFill>
      <xdr:spPr>
        <a:xfrm>
          <a:off x="9301145" y="13107767"/>
          <a:ext cx="1825844" cy="912922"/>
        </a:xfrm>
        <a:prstGeom prst="rect">
          <a:avLst/>
        </a:prstGeom>
        <a:ln w="3175">
          <a:noFill/>
        </a:ln>
      </xdr:spPr>
    </xdr:pic>
    <xdr:clientData/>
  </xdr:twoCellAnchor>
  <xdr:twoCellAnchor>
    <xdr:from>
      <xdr:col>4</xdr:col>
      <xdr:colOff>17445</xdr:colOff>
      <xdr:row>10</xdr:row>
      <xdr:rowOff>14067</xdr:rowOff>
    </xdr:from>
    <xdr:to>
      <xdr:col>4</xdr:col>
      <xdr:colOff>1843289</xdr:colOff>
      <xdr:row>10</xdr:row>
      <xdr:rowOff>926989</xdr:rowOff>
    </xdr:to>
    <xdr:pic>
      <xdr:nvPicPr>
        <xdr:cNvPr id="94" name="Picture 93">
          <a:extLst>
            <a:ext uri="{FF2B5EF4-FFF2-40B4-BE49-F238E27FC236}">
              <a16:creationId xmlns:a16="http://schemas.microsoft.com/office/drawing/2014/main" id="{364AE194-6C08-4E44-BAF5-81E628D2CABD}"/>
            </a:ext>
          </a:extLst>
        </xdr:cNvPr>
        <xdr:cNvPicPr>
          <a:picLocks noChangeAspect="1"/>
        </xdr:cNvPicPr>
      </xdr:nvPicPr>
      <xdr:blipFill>
        <a:blip xmlns:r="http://schemas.openxmlformats.org/officeDocument/2006/relationships" r:embed="rId41" cstate="print">
          <a:extLst>
            <a:ext uri="{28A0092B-C50C-407E-A947-70E740481C1C}">
              <a14:useLocalDpi xmlns:a14="http://schemas.microsoft.com/office/drawing/2010/main" val="0"/>
            </a:ext>
          </a:extLst>
        </a:blip>
        <a:srcRect/>
        <a:stretch/>
      </xdr:blipFill>
      <xdr:spPr>
        <a:xfrm>
          <a:off x="9301145" y="14047567"/>
          <a:ext cx="1825844" cy="912922"/>
        </a:xfrm>
        <a:prstGeom prst="rect">
          <a:avLst/>
        </a:prstGeom>
        <a:ln w="3175">
          <a:noFill/>
        </a:ln>
      </xdr:spPr>
    </xdr:pic>
    <xdr:clientData/>
  </xdr:twoCellAnchor>
  <xdr:twoCellAnchor>
    <xdr:from>
      <xdr:col>4</xdr:col>
      <xdr:colOff>17445</xdr:colOff>
      <xdr:row>11</xdr:row>
      <xdr:rowOff>14067</xdr:rowOff>
    </xdr:from>
    <xdr:to>
      <xdr:col>4</xdr:col>
      <xdr:colOff>1843289</xdr:colOff>
      <xdr:row>11</xdr:row>
      <xdr:rowOff>926989</xdr:rowOff>
    </xdr:to>
    <xdr:pic>
      <xdr:nvPicPr>
        <xdr:cNvPr id="95" name="Picture 94">
          <a:extLst>
            <a:ext uri="{FF2B5EF4-FFF2-40B4-BE49-F238E27FC236}">
              <a16:creationId xmlns:a16="http://schemas.microsoft.com/office/drawing/2014/main" id="{A34F3590-5678-0D48-91CC-E50D4147B4DB}"/>
            </a:ext>
          </a:extLst>
        </xdr:cNvPr>
        <xdr:cNvPicPr>
          <a:picLocks noChangeAspect="1"/>
        </xdr:cNvPicPr>
      </xdr:nvPicPr>
      <xdr:blipFill>
        <a:blip xmlns:r="http://schemas.openxmlformats.org/officeDocument/2006/relationships" r:embed="rId42" cstate="print">
          <a:extLst>
            <a:ext uri="{28A0092B-C50C-407E-A947-70E740481C1C}">
              <a14:useLocalDpi xmlns:a14="http://schemas.microsoft.com/office/drawing/2010/main" val="0"/>
            </a:ext>
          </a:extLst>
        </a:blip>
        <a:srcRect/>
        <a:stretch/>
      </xdr:blipFill>
      <xdr:spPr>
        <a:xfrm>
          <a:off x="9301145" y="14987367"/>
          <a:ext cx="1825844" cy="912922"/>
        </a:xfrm>
        <a:prstGeom prst="rect">
          <a:avLst/>
        </a:prstGeom>
        <a:ln w="3175">
          <a:noFill/>
        </a:ln>
      </xdr:spPr>
    </xdr:pic>
    <xdr:clientData/>
  </xdr:twoCellAnchor>
  <xdr:twoCellAnchor>
    <xdr:from>
      <xdr:col>4</xdr:col>
      <xdr:colOff>17445</xdr:colOff>
      <xdr:row>12</xdr:row>
      <xdr:rowOff>14067</xdr:rowOff>
    </xdr:from>
    <xdr:to>
      <xdr:col>4</xdr:col>
      <xdr:colOff>1843289</xdr:colOff>
      <xdr:row>12</xdr:row>
      <xdr:rowOff>926989</xdr:rowOff>
    </xdr:to>
    <xdr:pic>
      <xdr:nvPicPr>
        <xdr:cNvPr id="96" name="Picture 95">
          <a:extLst>
            <a:ext uri="{FF2B5EF4-FFF2-40B4-BE49-F238E27FC236}">
              <a16:creationId xmlns:a16="http://schemas.microsoft.com/office/drawing/2014/main" id="{B5C66588-C196-EC4A-8F7B-19BD670CCAEB}"/>
            </a:ext>
          </a:extLst>
        </xdr:cNvPr>
        <xdr:cNvPicPr>
          <a:picLocks noChangeAspect="1"/>
        </xdr:cNvPicPr>
      </xdr:nvPicPr>
      <xdr:blipFill>
        <a:blip xmlns:r="http://schemas.openxmlformats.org/officeDocument/2006/relationships" r:embed="rId43" cstate="print">
          <a:extLst>
            <a:ext uri="{28A0092B-C50C-407E-A947-70E740481C1C}">
              <a14:useLocalDpi xmlns:a14="http://schemas.microsoft.com/office/drawing/2010/main" val="0"/>
            </a:ext>
          </a:extLst>
        </a:blip>
        <a:srcRect/>
        <a:stretch/>
      </xdr:blipFill>
      <xdr:spPr>
        <a:xfrm>
          <a:off x="9301145" y="18746567"/>
          <a:ext cx="1825844" cy="912922"/>
        </a:xfrm>
        <a:prstGeom prst="rect">
          <a:avLst/>
        </a:prstGeom>
        <a:ln w="3175">
          <a:noFill/>
        </a:ln>
      </xdr:spPr>
    </xdr:pic>
    <xdr:clientData/>
  </xdr:twoCellAnchor>
  <xdr:twoCellAnchor>
    <xdr:from>
      <xdr:col>4</xdr:col>
      <xdr:colOff>17445</xdr:colOff>
      <xdr:row>13</xdr:row>
      <xdr:rowOff>14067</xdr:rowOff>
    </xdr:from>
    <xdr:to>
      <xdr:col>4</xdr:col>
      <xdr:colOff>1843289</xdr:colOff>
      <xdr:row>13</xdr:row>
      <xdr:rowOff>926989</xdr:rowOff>
    </xdr:to>
    <xdr:pic>
      <xdr:nvPicPr>
        <xdr:cNvPr id="97" name="Picture 96">
          <a:extLst>
            <a:ext uri="{FF2B5EF4-FFF2-40B4-BE49-F238E27FC236}">
              <a16:creationId xmlns:a16="http://schemas.microsoft.com/office/drawing/2014/main" id="{47694D8B-1C10-9C4D-AB0D-030F35066538}"/>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rcRect/>
        <a:stretch/>
      </xdr:blipFill>
      <xdr:spPr>
        <a:xfrm>
          <a:off x="9301145" y="17806767"/>
          <a:ext cx="1825844" cy="912922"/>
        </a:xfrm>
        <a:prstGeom prst="rect">
          <a:avLst/>
        </a:prstGeom>
        <a:ln w="3175">
          <a:noFill/>
        </a:ln>
      </xdr:spPr>
    </xdr:pic>
    <xdr:clientData/>
  </xdr:twoCellAnchor>
</xdr:wsDr>
</file>

<file path=xl/drawings/drawing15.xml><?xml version="1.0" encoding="utf-8"?>
<xdr:wsDr xmlns:xdr="http://schemas.openxmlformats.org/drawingml/2006/spreadsheetDrawing" xmlns:a="http://schemas.openxmlformats.org/drawingml/2006/main">
  <xdr:twoCellAnchor>
    <xdr:from>
      <xdr:col>2</xdr:col>
      <xdr:colOff>12402</xdr:colOff>
      <xdr:row>7</xdr:row>
      <xdr:rowOff>12979</xdr:rowOff>
    </xdr:from>
    <xdr:to>
      <xdr:col>2</xdr:col>
      <xdr:colOff>926802</xdr:colOff>
      <xdr:row>7</xdr:row>
      <xdr:rowOff>927379</xdr:rowOff>
    </xdr:to>
    <xdr:pic>
      <xdr:nvPicPr>
        <xdr:cNvPr id="8" name="Picture 7">
          <a:extLst>
            <a:ext uri="{FF2B5EF4-FFF2-40B4-BE49-F238E27FC236}">
              <a16:creationId xmlns:a16="http://schemas.microsoft.com/office/drawing/2014/main" id="{F0B3F39D-C6E3-B344-A345-93B0605C322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511502" y="2768879"/>
          <a:ext cx="914400" cy="914400"/>
        </a:xfrm>
        <a:prstGeom prst="rect">
          <a:avLst/>
        </a:prstGeom>
      </xdr:spPr>
    </xdr:pic>
    <xdr:clientData/>
  </xdr:twoCellAnchor>
  <xdr:twoCellAnchor>
    <xdr:from>
      <xdr:col>2</xdr:col>
      <xdr:colOff>12402</xdr:colOff>
      <xdr:row>8</xdr:row>
      <xdr:rowOff>12979</xdr:rowOff>
    </xdr:from>
    <xdr:to>
      <xdr:col>2</xdr:col>
      <xdr:colOff>926802</xdr:colOff>
      <xdr:row>8</xdr:row>
      <xdr:rowOff>927379</xdr:rowOff>
    </xdr:to>
    <xdr:pic>
      <xdr:nvPicPr>
        <xdr:cNvPr id="9" name="Picture 8">
          <a:extLst>
            <a:ext uri="{FF2B5EF4-FFF2-40B4-BE49-F238E27FC236}">
              <a16:creationId xmlns:a16="http://schemas.microsoft.com/office/drawing/2014/main" id="{C00DAAB2-2C26-CB46-9E7B-05C2E262F39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511502" y="3708679"/>
          <a:ext cx="914400" cy="914400"/>
        </a:xfrm>
        <a:prstGeom prst="rect">
          <a:avLst/>
        </a:prstGeom>
      </xdr:spPr>
    </xdr:pic>
    <xdr:clientData/>
  </xdr:twoCellAnchor>
  <xdr:twoCellAnchor>
    <xdr:from>
      <xdr:col>2</xdr:col>
      <xdr:colOff>12402</xdr:colOff>
      <xdr:row>9</xdr:row>
      <xdr:rowOff>12979</xdr:rowOff>
    </xdr:from>
    <xdr:to>
      <xdr:col>2</xdr:col>
      <xdr:colOff>926802</xdr:colOff>
      <xdr:row>9</xdr:row>
      <xdr:rowOff>927379</xdr:rowOff>
    </xdr:to>
    <xdr:pic>
      <xdr:nvPicPr>
        <xdr:cNvPr id="10" name="Picture 9">
          <a:extLst>
            <a:ext uri="{FF2B5EF4-FFF2-40B4-BE49-F238E27FC236}">
              <a16:creationId xmlns:a16="http://schemas.microsoft.com/office/drawing/2014/main" id="{9DBD5DB0-3CE0-EE4B-8442-A9DE5D46A38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511502" y="5588279"/>
          <a:ext cx="914400" cy="914400"/>
        </a:xfrm>
        <a:prstGeom prst="rect">
          <a:avLst/>
        </a:prstGeom>
      </xdr:spPr>
    </xdr:pic>
    <xdr:clientData/>
  </xdr:twoCellAnchor>
  <xdr:twoCellAnchor>
    <xdr:from>
      <xdr:col>2</xdr:col>
      <xdr:colOff>12402</xdr:colOff>
      <xdr:row>10</xdr:row>
      <xdr:rowOff>12979</xdr:rowOff>
    </xdr:from>
    <xdr:to>
      <xdr:col>2</xdr:col>
      <xdr:colOff>926802</xdr:colOff>
      <xdr:row>10</xdr:row>
      <xdr:rowOff>927379</xdr:rowOff>
    </xdr:to>
    <xdr:pic>
      <xdr:nvPicPr>
        <xdr:cNvPr id="12" name="Picture 11">
          <a:extLst>
            <a:ext uri="{FF2B5EF4-FFF2-40B4-BE49-F238E27FC236}">
              <a16:creationId xmlns:a16="http://schemas.microsoft.com/office/drawing/2014/main" id="{E2A5B851-7990-8043-A6AD-CED9E43B4F5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5511502" y="46484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13" name="Picture 12">
          <a:extLst>
            <a:ext uri="{FF2B5EF4-FFF2-40B4-BE49-F238E27FC236}">
              <a16:creationId xmlns:a16="http://schemas.microsoft.com/office/drawing/2014/main" id="{7FB30D6A-7B11-A647-8D5D-D16EDDCF756E}"/>
            </a:ext>
          </a:extLst>
        </xdr:cNvPr>
        <xdr:cNvPicPr>
          <a:picLocks noChangeAspect="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xdr:blipFill>
      <xdr:spPr>
        <a:xfrm>
          <a:off x="9224945" y="2769967"/>
          <a:ext cx="1825844" cy="912922"/>
        </a:xfrm>
        <a:prstGeom prst="rect">
          <a:avLst/>
        </a:prstGeom>
        <a:ln w="3175">
          <a:noFill/>
        </a:ln>
      </xdr:spPr>
    </xdr:pic>
    <xdr:clientData/>
  </xdr:twoCellAnchor>
  <xdr:twoCellAnchor>
    <xdr:from>
      <xdr:col>4</xdr:col>
      <xdr:colOff>17445</xdr:colOff>
      <xdr:row>8</xdr:row>
      <xdr:rowOff>14067</xdr:rowOff>
    </xdr:from>
    <xdr:to>
      <xdr:col>4</xdr:col>
      <xdr:colOff>1843289</xdr:colOff>
      <xdr:row>8</xdr:row>
      <xdr:rowOff>926989</xdr:rowOff>
    </xdr:to>
    <xdr:pic>
      <xdr:nvPicPr>
        <xdr:cNvPr id="14" name="Picture 13">
          <a:extLst>
            <a:ext uri="{FF2B5EF4-FFF2-40B4-BE49-F238E27FC236}">
              <a16:creationId xmlns:a16="http://schemas.microsoft.com/office/drawing/2014/main" id="{3B35DCDA-EA7F-704A-BBCF-7B7CCAF2D0A8}"/>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xdr:blipFill>
      <xdr:spPr>
        <a:xfrm>
          <a:off x="9224945" y="3709767"/>
          <a:ext cx="1825844" cy="912922"/>
        </a:xfrm>
        <a:prstGeom prst="rect">
          <a:avLst/>
        </a:prstGeom>
        <a:ln w="3175">
          <a:noFill/>
        </a:ln>
      </xdr:spPr>
    </xdr:pic>
    <xdr:clientData/>
  </xdr:twoCellAnchor>
  <xdr:twoCellAnchor>
    <xdr:from>
      <xdr:col>4</xdr:col>
      <xdr:colOff>17445</xdr:colOff>
      <xdr:row>9</xdr:row>
      <xdr:rowOff>14067</xdr:rowOff>
    </xdr:from>
    <xdr:to>
      <xdr:col>4</xdr:col>
      <xdr:colOff>1843289</xdr:colOff>
      <xdr:row>9</xdr:row>
      <xdr:rowOff>926989</xdr:rowOff>
    </xdr:to>
    <xdr:pic>
      <xdr:nvPicPr>
        <xdr:cNvPr id="15" name="Picture 14">
          <a:extLst>
            <a:ext uri="{FF2B5EF4-FFF2-40B4-BE49-F238E27FC236}">
              <a16:creationId xmlns:a16="http://schemas.microsoft.com/office/drawing/2014/main" id="{1B2F3DD1-3F90-6B4D-80A5-BDAF14C119B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9224945" y="5589367"/>
          <a:ext cx="1825844" cy="912922"/>
        </a:xfrm>
        <a:prstGeom prst="rect">
          <a:avLst/>
        </a:prstGeom>
        <a:ln w="3175">
          <a:noFill/>
        </a:ln>
      </xdr:spPr>
    </xdr:pic>
    <xdr:clientData/>
  </xdr:twoCellAnchor>
</xdr:wsDr>
</file>

<file path=xl/drawings/drawing16.xml><?xml version="1.0" encoding="utf-8"?>
<xdr:wsDr xmlns:xdr="http://schemas.openxmlformats.org/drawingml/2006/spreadsheetDrawing" xmlns:a="http://schemas.openxmlformats.org/drawingml/2006/main">
  <xdr:twoCellAnchor>
    <xdr:from>
      <xdr:col>2</xdr:col>
      <xdr:colOff>12402</xdr:colOff>
      <xdr:row>10</xdr:row>
      <xdr:rowOff>12979</xdr:rowOff>
    </xdr:from>
    <xdr:to>
      <xdr:col>2</xdr:col>
      <xdr:colOff>926802</xdr:colOff>
      <xdr:row>10</xdr:row>
      <xdr:rowOff>927379</xdr:rowOff>
    </xdr:to>
    <xdr:pic>
      <xdr:nvPicPr>
        <xdr:cNvPr id="2" name="Picture 1">
          <a:extLst>
            <a:ext uri="{FF2B5EF4-FFF2-40B4-BE49-F238E27FC236}">
              <a16:creationId xmlns:a16="http://schemas.microsoft.com/office/drawing/2014/main" id="{E68C3B61-FD60-4447-979F-953D186BBEE2}"/>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2</xdr:col>
      <xdr:colOff>12402</xdr:colOff>
      <xdr:row>11</xdr:row>
      <xdr:rowOff>12979</xdr:rowOff>
    </xdr:from>
    <xdr:to>
      <xdr:col>2</xdr:col>
      <xdr:colOff>926802</xdr:colOff>
      <xdr:row>11</xdr:row>
      <xdr:rowOff>927379</xdr:rowOff>
    </xdr:to>
    <xdr:pic>
      <xdr:nvPicPr>
        <xdr:cNvPr id="3" name="Picture 2">
          <a:extLst>
            <a:ext uri="{FF2B5EF4-FFF2-40B4-BE49-F238E27FC236}">
              <a16:creationId xmlns:a16="http://schemas.microsoft.com/office/drawing/2014/main" id="{30646B58-D414-7F42-8265-2927AF95E0B8}"/>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2</xdr:col>
      <xdr:colOff>12402</xdr:colOff>
      <xdr:row>12</xdr:row>
      <xdr:rowOff>12979</xdr:rowOff>
    </xdr:from>
    <xdr:to>
      <xdr:col>2</xdr:col>
      <xdr:colOff>926802</xdr:colOff>
      <xdr:row>12</xdr:row>
      <xdr:rowOff>927379</xdr:rowOff>
    </xdr:to>
    <xdr:pic>
      <xdr:nvPicPr>
        <xdr:cNvPr id="4" name="Picture 3">
          <a:extLst>
            <a:ext uri="{FF2B5EF4-FFF2-40B4-BE49-F238E27FC236}">
              <a16:creationId xmlns:a16="http://schemas.microsoft.com/office/drawing/2014/main" id="{B7803FAD-C581-034A-A457-D740BAC25D19}"/>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0602" y="4648479"/>
          <a:ext cx="914400" cy="914400"/>
        </a:xfrm>
        <a:prstGeom prst="rect">
          <a:avLst/>
        </a:prstGeom>
      </xdr:spPr>
    </xdr:pic>
    <xdr:clientData/>
  </xdr:twoCellAnchor>
  <xdr:twoCellAnchor>
    <xdr:from>
      <xdr:col>4</xdr:col>
      <xdr:colOff>17445</xdr:colOff>
      <xdr:row>10</xdr:row>
      <xdr:rowOff>14067</xdr:rowOff>
    </xdr:from>
    <xdr:to>
      <xdr:col>4</xdr:col>
      <xdr:colOff>1843289</xdr:colOff>
      <xdr:row>10</xdr:row>
      <xdr:rowOff>926989</xdr:rowOff>
    </xdr:to>
    <xdr:pic>
      <xdr:nvPicPr>
        <xdr:cNvPr id="6" name="Picture 5">
          <a:extLst>
            <a:ext uri="{FF2B5EF4-FFF2-40B4-BE49-F238E27FC236}">
              <a16:creationId xmlns:a16="http://schemas.microsoft.com/office/drawing/2014/main" id="{0A8DA844-FF69-5A46-B7B8-F32551A9168C}"/>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xdr:blipFill>
      <xdr:spPr>
        <a:xfrm>
          <a:off x="9834545" y="2769967"/>
          <a:ext cx="1825844" cy="912922"/>
        </a:xfrm>
        <a:prstGeom prst="rect">
          <a:avLst/>
        </a:prstGeom>
        <a:ln w="3175">
          <a:noFill/>
        </a:ln>
      </xdr:spPr>
    </xdr:pic>
    <xdr:clientData/>
  </xdr:twoCellAnchor>
  <xdr:twoCellAnchor>
    <xdr:from>
      <xdr:col>4</xdr:col>
      <xdr:colOff>17445</xdr:colOff>
      <xdr:row>11</xdr:row>
      <xdr:rowOff>14067</xdr:rowOff>
    </xdr:from>
    <xdr:to>
      <xdr:col>4</xdr:col>
      <xdr:colOff>1843289</xdr:colOff>
      <xdr:row>11</xdr:row>
      <xdr:rowOff>926989</xdr:rowOff>
    </xdr:to>
    <xdr:pic>
      <xdr:nvPicPr>
        <xdr:cNvPr id="7" name="Picture 6">
          <a:extLst>
            <a:ext uri="{FF2B5EF4-FFF2-40B4-BE49-F238E27FC236}">
              <a16:creationId xmlns:a16="http://schemas.microsoft.com/office/drawing/2014/main" id="{C626478D-12D7-2B46-AB75-F6F9447C3AF6}"/>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9834545" y="3709767"/>
          <a:ext cx="1825844" cy="912922"/>
        </a:xfrm>
        <a:prstGeom prst="rect">
          <a:avLst/>
        </a:prstGeom>
        <a:ln w="3175">
          <a:noFill/>
        </a:ln>
      </xdr:spPr>
    </xdr:pic>
    <xdr:clientData/>
  </xdr:twoCellAnchor>
  <xdr:twoCellAnchor>
    <xdr:from>
      <xdr:col>4</xdr:col>
      <xdr:colOff>17445</xdr:colOff>
      <xdr:row>12</xdr:row>
      <xdr:rowOff>14067</xdr:rowOff>
    </xdr:from>
    <xdr:to>
      <xdr:col>4</xdr:col>
      <xdr:colOff>1843289</xdr:colOff>
      <xdr:row>12</xdr:row>
      <xdr:rowOff>926989</xdr:rowOff>
    </xdr:to>
    <xdr:pic>
      <xdr:nvPicPr>
        <xdr:cNvPr id="8" name="Picture 7">
          <a:extLst>
            <a:ext uri="{FF2B5EF4-FFF2-40B4-BE49-F238E27FC236}">
              <a16:creationId xmlns:a16="http://schemas.microsoft.com/office/drawing/2014/main" id="{484C99FA-39D3-DC44-A2C1-494A2ED4AE47}"/>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9834545" y="4649567"/>
          <a:ext cx="1825844" cy="912922"/>
        </a:xfrm>
        <a:prstGeom prst="rect">
          <a:avLst/>
        </a:prstGeom>
        <a:ln w="3175">
          <a:noFill/>
        </a:ln>
      </xdr:spPr>
    </xdr:pic>
    <xdr:clientData/>
  </xdr:twoCellAnchor>
  <xdr:twoCellAnchor>
    <xdr:from>
      <xdr:col>2</xdr:col>
      <xdr:colOff>12402</xdr:colOff>
      <xdr:row>8</xdr:row>
      <xdr:rowOff>12979</xdr:rowOff>
    </xdr:from>
    <xdr:to>
      <xdr:col>2</xdr:col>
      <xdr:colOff>926802</xdr:colOff>
      <xdr:row>8</xdr:row>
      <xdr:rowOff>927379</xdr:rowOff>
    </xdr:to>
    <xdr:pic>
      <xdr:nvPicPr>
        <xdr:cNvPr id="12" name="Picture 11">
          <a:extLst>
            <a:ext uri="{FF2B5EF4-FFF2-40B4-BE49-F238E27FC236}">
              <a16:creationId xmlns:a16="http://schemas.microsoft.com/office/drawing/2014/main" id="{386FA18F-DB51-BD4C-9796-59A1FC23A8E6}"/>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xdr:blipFill>
      <xdr:spPr>
        <a:xfrm>
          <a:off x="5939069" y="2773112"/>
          <a:ext cx="914400" cy="914400"/>
        </a:xfrm>
        <a:prstGeom prst="rect">
          <a:avLst/>
        </a:prstGeom>
      </xdr:spPr>
    </xdr:pic>
    <xdr:clientData/>
  </xdr:twoCellAnchor>
  <xdr:twoCellAnchor>
    <xdr:from>
      <xdr:col>2</xdr:col>
      <xdr:colOff>12402</xdr:colOff>
      <xdr:row>9</xdr:row>
      <xdr:rowOff>12979</xdr:rowOff>
    </xdr:from>
    <xdr:to>
      <xdr:col>2</xdr:col>
      <xdr:colOff>926802</xdr:colOff>
      <xdr:row>9</xdr:row>
      <xdr:rowOff>927379</xdr:rowOff>
    </xdr:to>
    <xdr:pic>
      <xdr:nvPicPr>
        <xdr:cNvPr id="13" name="Picture 12">
          <a:extLst>
            <a:ext uri="{FF2B5EF4-FFF2-40B4-BE49-F238E27FC236}">
              <a16:creationId xmlns:a16="http://schemas.microsoft.com/office/drawing/2014/main" id="{C1A04620-7D52-944C-88E1-435B70CAB47E}"/>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xdr:blipFill>
      <xdr:spPr>
        <a:xfrm>
          <a:off x="5939069" y="3712912"/>
          <a:ext cx="914400" cy="914400"/>
        </a:xfrm>
        <a:prstGeom prst="rect">
          <a:avLst/>
        </a:prstGeom>
      </xdr:spPr>
    </xdr:pic>
    <xdr:clientData/>
  </xdr:twoCellAnchor>
  <xdr:twoCellAnchor>
    <xdr:from>
      <xdr:col>4</xdr:col>
      <xdr:colOff>17445</xdr:colOff>
      <xdr:row>8</xdr:row>
      <xdr:rowOff>14067</xdr:rowOff>
    </xdr:from>
    <xdr:to>
      <xdr:col>4</xdr:col>
      <xdr:colOff>1843289</xdr:colOff>
      <xdr:row>8</xdr:row>
      <xdr:rowOff>926989</xdr:rowOff>
    </xdr:to>
    <xdr:pic>
      <xdr:nvPicPr>
        <xdr:cNvPr id="14" name="Picture 13">
          <a:extLst>
            <a:ext uri="{FF2B5EF4-FFF2-40B4-BE49-F238E27FC236}">
              <a16:creationId xmlns:a16="http://schemas.microsoft.com/office/drawing/2014/main" id="{59D26027-7CC2-7D44-8233-F0957A10F978}"/>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9847245" y="2774200"/>
          <a:ext cx="1825844" cy="912922"/>
        </a:xfrm>
        <a:prstGeom prst="rect">
          <a:avLst/>
        </a:prstGeom>
        <a:ln w="3175">
          <a:noFill/>
        </a:ln>
      </xdr:spPr>
    </xdr:pic>
    <xdr:clientData/>
  </xdr:twoCellAnchor>
  <xdr:twoCellAnchor>
    <xdr:from>
      <xdr:col>4</xdr:col>
      <xdr:colOff>17445</xdr:colOff>
      <xdr:row>9</xdr:row>
      <xdr:rowOff>14067</xdr:rowOff>
    </xdr:from>
    <xdr:to>
      <xdr:col>4</xdr:col>
      <xdr:colOff>1843289</xdr:colOff>
      <xdr:row>9</xdr:row>
      <xdr:rowOff>926989</xdr:rowOff>
    </xdr:to>
    <xdr:pic>
      <xdr:nvPicPr>
        <xdr:cNvPr id="15" name="Picture 14">
          <a:extLst>
            <a:ext uri="{FF2B5EF4-FFF2-40B4-BE49-F238E27FC236}">
              <a16:creationId xmlns:a16="http://schemas.microsoft.com/office/drawing/2014/main" id="{647A1B3C-D676-AB42-9CE5-05AB7D254DEF}"/>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xdr:blipFill>
      <xdr:spPr>
        <a:xfrm>
          <a:off x="9847245" y="3714000"/>
          <a:ext cx="1825844" cy="912922"/>
        </a:xfrm>
        <a:prstGeom prst="rect">
          <a:avLst/>
        </a:prstGeom>
        <a:ln w="3175">
          <a:noFill/>
        </a:ln>
      </xdr:spPr>
    </xdr:pic>
    <xdr:clientData/>
  </xdr:twoCellAnchor>
  <xdr:twoCellAnchor>
    <xdr:from>
      <xdr:col>4</xdr:col>
      <xdr:colOff>17445</xdr:colOff>
      <xdr:row>7</xdr:row>
      <xdr:rowOff>14067</xdr:rowOff>
    </xdr:from>
    <xdr:to>
      <xdr:col>4</xdr:col>
      <xdr:colOff>1843289</xdr:colOff>
      <xdr:row>7</xdr:row>
      <xdr:rowOff>926989</xdr:rowOff>
    </xdr:to>
    <xdr:pic>
      <xdr:nvPicPr>
        <xdr:cNvPr id="18" name="Picture 17">
          <a:extLst>
            <a:ext uri="{FF2B5EF4-FFF2-40B4-BE49-F238E27FC236}">
              <a16:creationId xmlns:a16="http://schemas.microsoft.com/office/drawing/2014/main" id="{A4D73C1C-DE7B-7C4D-8FA1-75F4C6FEE81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xdr:blipFill>
      <xdr:spPr>
        <a:xfrm>
          <a:off x="9835522" y="2788529"/>
          <a:ext cx="1825844" cy="912922"/>
        </a:xfrm>
        <a:prstGeom prst="rect">
          <a:avLst/>
        </a:prstGeom>
        <a:ln w="3175">
          <a:noFill/>
        </a:ln>
      </xdr:spPr>
    </xdr:pic>
    <xdr:clientData/>
  </xdr:twoCellAnchor>
  <xdr:twoCellAnchor>
    <xdr:from>
      <xdr:col>2</xdr:col>
      <xdr:colOff>12402</xdr:colOff>
      <xdr:row>7</xdr:row>
      <xdr:rowOff>12979</xdr:rowOff>
    </xdr:from>
    <xdr:to>
      <xdr:col>2</xdr:col>
      <xdr:colOff>926802</xdr:colOff>
      <xdr:row>7</xdr:row>
      <xdr:rowOff>927379</xdr:rowOff>
    </xdr:to>
    <xdr:pic>
      <xdr:nvPicPr>
        <xdr:cNvPr id="19" name="Picture 18">
          <a:extLst>
            <a:ext uri="{FF2B5EF4-FFF2-40B4-BE49-F238E27FC236}">
              <a16:creationId xmlns:a16="http://schemas.microsoft.com/office/drawing/2014/main" id="{856B6EA9-76C2-DE44-AF80-3DA6393FCCC8}"/>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xdr:blipFill>
      <xdr:spPr>
        <a:xfrm>
          <a:off x="5932556" y="2787441"/>
          <a:ext cx="914400" cy="9144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xdr:from>
      <xdr:col>2</xdr:col>
      <xdr:colOff>12402</xdr:colOff>
      <xdr:row>7</xdr:row>
      <xdr:rowOff>12979</xdr:rowOff>
    </xdr:from>
    <xdr:to>
      <xdr:col>2</xdr:col>
      <xdr:colOff>926802</xdr:colOff>
      <xdr:row>7</xdr:row>
      <xdr:rowOff>927379</xdr:rowOff>
    </xdr:to>
    <xdr:pic>
      <xdr:nvPicPr>
        <xdr:cNvPr id="2" name="Picture 1">
          <a:extLst>
            <a:ext uri="{FF2B5EF4-FFF2-40B4-BE49-F238E27FC236}">
              <a16:creationId xmlns:a16="http://schemas.microsoft.com/office/drawing/2014/main" id="{82068818-B9F6-2343-B2BF-7E1C6E7FE73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778202" y="27688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4" name="Picture 3">
          <a:extLst>
            <a:ext uri="{FF2B5EF4-FFF2-40B4-BE49-F238E27FC236}">
              <a16:creationId xmlns:a16="http://schemas.microsoft.com/office/drawing/2014/main" id="{30A602B9-7957-5F45-AD7F-42E0B7AB909D}"/>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9529745" y="2769967"/>
          <a:ext cx="1825844" cy="912922"/>
        </a:xfrm>
        <a:prstGeom prst="rect">
          <a:avLst/>
        </a:prstGeom>
        <a:ln w="3175">
          <a:noFill/>
        </a:ln>
      </xdr:spPr>
    </xdr:pic>
    <xdr:clientData/>
  </xdr:twoCellAnchor>
</xdr:wsDr>
</file>

<file path=xl/drawings/drawing18.xml><?xml version="1.0" encoding="utf-8"?>
<xdr:wsDr xmlns:xdr="http://schemas.openxmlformats.org/drawingml/2006/spreadsheetDrawing" xmlns:a="http://schemas.openxmlformats.org/drawingml/2006/main">
  <xdr:twoCellAnchor>
    <xdr:from>
      <xdr:col>4</xdr:col>
      <xdr:colOff>34715</xdr:colOff>
      <xdr:row>6</xdr:row>
      <xdr:rowOff>6445</xdr:rowOff>
    </xdr:from>
    <xdr:to>
      <xdr:col>4</xdr:col>
      <xdr:colOff>3197015</xdr:colOff>
      <xdr:row>6</xdr:row>
      <xdr:rowOff>918646</xdr:rowOff>
    </xdr:to>
    <xdr:pic>
      <xdr:nvPicPr>
        <xdr:cNvPr id="13" name="Picture 12">
          <a:extLst>
            <a:ext uri="{FF2B5EF4-FFF2-40B4-BE49-F238E27FC236}">
              <a16:creationId xmlns:a16="http://schemas.microsoft.com/office/drawing/2014/main" id="{3B048FFA-2E6E-EF45-AE78-DF45E07B710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9192826" y="3957556"/>
          <a:ext cx="3162300" cy="912201"/>
        </a:xfrm>
        <a:prstGeom prst="rect">
          <a:avLst/>
        </a:prstGeom>
      </xdr:spPr>
    </xdr:pic>
    <xdr:clientData/>
  </xdr:twoCellAnchor>
  <mc:AlternateContent xmlns:mc="http://schemas.openxmlformats.org/markup-compatibility/2006">
    <mc:Choice xmlns:a14="http://schemas.microsoft.com/office/drawing/2010/main" Requires="a14">
      <xdr:twoCellAnchor editAs="oneCell">
        <xdr:from>
          <xdr:col>5</xdr:col>
          <xdr:colOff>84667</xdr:colOff>
          <xdr:row>1</xdr:row>
          <xdr:rowOff>374650</xdr:rowOff>
        </xdr:from>
        <xdr:to>
          <xdr:col>7</xdr:col>
          <xdr:colOff>11289</xdr:colOff>
          <xdr:row>2</xdr:row>
          <xdr:rowOff>2025650</xdr:rowOff>
        </xdr:to>
        <xdr:pic>
          <xdr:nvPicPr>
            <xdr:cNvPr id="20" name="Picture 19">
              <a:extLst>
                <a:ext uri="{FF2B5EF4-FFF2-40B4-BE49-F238E27FC236}">
                  <a16:creationId xmlns:a16="http://schemas.microsoft.com/office/drawing/2014/main" id="{5257FBA8-08F9-414C-95F8-9A7E57680377}"/>
                </a:ext>
              </a:extLst>
            </xdr:cNvPr>
            <xdr:cNvPicPr>
              <a:picLocks noChangeAspect="1" noChangeArrowheads="1"/>
              <a:extLst>
                <a:ext uri="{84589F7E-364E-4C9E-8A38-B11213B215E9}">
                  <a14:cameraTool cellRange="Notes!$D$8:$D$11" spid="_x0000_s83419"/>
                </a:ext>
              </a:extLst>
            </xdr:cNvPicPr>
          </xdr:nvPicPr>
          <xdr:blipFill>
            <a:blip xmlns:r="http://schemas.openxmlformats.org/officeDocument/2006/relationships" r:embed="rId2"/>
            <a:srcRect/>
            <a:stretch>
              <a:fillRect/>
            </a:stretch>
          </xdr:blipFill>
          <xdr:spPr bwMode="auto">
            <a:xfrm>
              <a:off x="12446000" y="755650"/>
              <a:ext cx="4724400" cy="2032000"/>
            </a:xfrm>
            <a:prstGeom prst="rect">
              <a:avLst/>
            </a:prstGeom>
            <a:noFill/>
            <a:extLst>
              <a:ext uri="{909E8E84-426E-40DD-AFC4-6F175D3DCCD1}">
                <a14:hiddenFill>
                  <a:solidFill>
                    <a:srgbClr val="FFFFFF"/>
                  </a:solidFill>
                </a14:hiddenFill>
              </a:ext>
            </a:extLst>
          </xdr:spPr>
        </xdr:pic>
        <xdr:clientData/>
      </xdr:twoCellAnchor>
    </mc:Choice>
    <mc:Fallback/>
  </mc:AlternateContent>
  <xdr:twoCellAnchor>
    <xdr:from>
      <xdr:col>2</xdr:col>
      <xdr:colOff>12401</xdr:colOff>
      <xdr:row>6</xdr:row>
      <xdr:rowOff>12979</xdr:rowOff>
    </xdr:from>
    <xdr:to>
      <xdr:col>2</xdr:col>
      <xdr:colOff>926801</xdr:colOff>
      <xdr:row>6</xdr:row>
      <xdr:rowOff>927379</xdr:rowOff>
    </xdr:to>
    <xdr:pic>
      <xdr:nvPicPr>
        <xdr:cNvPr id="21" name="Picture 20">
          <a:extLst>
            <a:ext uri="{FF2B5EF4-FFF2-40B4-BE49-F238E27FC236}">
              <a16:creationId xmlns:a16="http://schemas.microsoft.com/office/drawing/2014/main" id="{8FAFA1A3-EE78-DE40-819D-EB8B2ACBA7F2}"/>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xdr:blipFill>
      <xdr:spPr>
        <a:xfrm>
          <a:off x="5939068" y="3964090"/>
          <a:ext cx="914400" cy="9144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xdr:from>
      <xdr:col>2</xdr:col>
      <xdr:colOff>12402</xdr:colOff>
      <xdr:row>8</xdr:row>
      <xdr:rowOff>12979</xdr:rowOff>
    </xdr:from>
    <xdr:to>
      <xdr:col>2</xdr:col>
      <xdr:colOff>926802</xdr:colOff>
      <xdr:row>8</xdr:row>
      <xdr:rowOff>927379</xdr:rowOff>
    </xdr:to>
    <xdr:pic>
      <xdr:nvPicPr>
        <xdr:cNvPr id="4" name="Picture 3">
          <a:extLst>
            <a:ext uri="{FF2B5EF4-FFF2-40B4-BE49-F238E27FC236}">
              <a16:creationId xmlns:a16="http://schemas.microsoft.com/office/drawing/2014/main" id="{5853E116-3480-E549-9265-82009AF6421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xdr:blipFill>
      <xdr:spPr>
        <a:xfrm>
          <a:off x="5930602" y="3708679"/>
          <a:ext cx="914400" cy="914400"/>
        </a:xfrm>
        <a:prstGeom prst="rect">
          <a:avLst/>
        </a:prstGeom>
      </xdr:spPr>
    </xdr:pic>
    <xdr:clientData/>
  </xdr:twoCellAnchor>
  <xdr:twoCellAnchor>
    <xdr:from>
      <xdr:col>2</xdr:col>
      <xdr:colOff>12402</xdr:colOff>
      <xdr:row>7</xdr:row>
      <xdr:rowOff>12979</xdr:rowOff>
    </xdr:from>
    <xdr:to>
      <xdr:col>2</xdr:col>
      <xdr:colOff>926802</xdr:colOff>
      <xdr:row>7</xdr:row>
      <xdr:rowOff>927379</xdr:rowOff>
    </xdr:to>
    <xdr:pic>
      <xdr:nvPicPr>
        <xdr:cNvPr id="6" name="Picture 5">
          <a:extLst>
            <a:ext uri="{FF2B5EF4-FFF2-40B4-BE49-F238E27FC236}">
              <a16:creationId xmlns:a16="http://schemas.microsoft.com/office/drawing/2014/main" id="{F4C66113-B1BE-D946-9B26-2978CD6C107C}"/>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xdr:blipFill>
      <xdr:spPr>
        <a:xfrm>
          <a:off x="5930602" y="2768879"/>
          <a:ext cx="914400" cy="914400"/>
        </a:xfrm>
        <a:prstGeom prst="rect">
          <a:avLst/>
        </a:prstGeom>
      </xdr:spPr>
    </xdr:pic>
    <xdr:clientData/>
  </xdr:twoCellAnchor>
  <xdr:twoCellAnchor>
    <xdr:from>
      <xdr:col>4</xdr:col>
      <xdr:colOff>17445</xdr:colOff>
      <xdr:row>7</xdr:row>
      <xdr:rowOff>14067</xdr:rowOff>
    </xdr:from>
    <xdr:to>
      <xdr:col>4</xdr:col>
      <xdr:colOff>1843289</xdr:colOff>
      <xdr:row>7</xdr:row>
      <xdr:rowOff>926989</xdr:rowOff>
    </xdr:to>
    <xdr:pic>
      <xdr:nvPicPr>
        <xdr:cNvPr id="7" name="Picture 6">
          <a:extLst>
            <a:ext uri="{FF2B5EF4-FFF2-40B4-BE49-F238E27FC236}">
              <a16:creationId xmlns:a16="http://schemas.microsoft.com/office/drawing/2014/main" id="{474BFEC0-CBD2-8740-BF6A-FE53DC9FCB55}"/>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xdr:blipFill>
      <xdr:spPr>
        <a:xfrm>
          <a:off x="9834545" y="2769967"/>
          <a:ext cx="1825844" cy="912922"/>
        </a:xfrm>
        <a:prstGeom prst="rect">
          <a:avLst/>
        </a:prstGeom>
        <a:ln w="3175">
          <a:noFill/>
        </a:ln>
      </xdr:spPr>
    </xdr:pic>
    <xdr:clientData/>
  </xdr:twoCellAnchor>
</xdr:wsDr>
</file>

<file path=xl/drawings/drawing20.xml><?xml version="1.0" encoding="utf-8"?>
<xdr:wsDr xmlns:xdr="http://schemas.openxmlformats.org/drawingml/2006/spreadsheetDrawing" xmlns:a="http://schemas.openxmlformats.org/drawingml/2006/main">
  <xdr:twoCellAnchor>
    <xdr:from>
      <xdr:col>2</xdr:col>
      <xdr:colOff>12402</xdr:colOff>
      <xdr:row>8</xdr:row>
      <xdr:rowOff>12979</xdr:rowOff>
    </xdr:from>
    <xdr:to>
      <xdr:col>2</xdr:col>
      <xdr:colOff>926802</xdr:colOff>
      <xdr:row>8</xdr:row>
      <xdr:rowOff>927379</xdr:rowOff>
    </xdr:to>
    <xdr:pic>
      <xdr:nvPicPr>
        <xdr:cNvPr id="9" name="Picture 8">
          <a:extLst>
            <a:ext uri="{FF2B5EF4-FFF2-40B4-BE49-F238E27FC236}">
              <a16:creationId xmlns:a16="http://schemas.microsoft.com/office/drawing/2014/main" id="{0240AF5B-ABFF-9C42-835D-1F92236DD2C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xdr:blipFill>
      <xdr:spPr>
        <a:xfrm>
          <a:off x="5930602" y="3708679"/>
          <a:ext cx="914400" cy="914400"/>
        </a:xfrm>
        <a:prstGeom prst="rect">
          <a:avLst/>
        </a:prstGeom>
      </xdr:spPr>
    </xdr:pic>
    <xdr:clientData fLocksWithSheet="0"/>
  </xdr:twoCellAnchor>
  <xdr:twoCellAnchor>
    <xdr:from>
      <xdr:col>2</xdr:col>
      <xdr:colOff>12402</xdr:colOff>
      <xdr:row>7</xdr:row>
      <xdr:rowOff>12979</xdr:rowOff>
    </xdr:from>
    <xdr:to>
      <xdr:col>2</xdr:col>
      <xdr:colOff>926802</xdr:colOff>
      <xdr:row>7</xdr:row>
      <xdr:rowOff>927379</xdr:rowOff>
    </xdr:to>
    <xdr:pic>
      <xdr:nvPicPr>
        <xdr:cNvPr id="10" name="Picture 9">
          <a:extLst>
            <a:ext uri="{FF2B5EF4-FFF2-40B4-BE49-F238E27FC236}">
              <a16:creationId xmlns:a16="http://schemas.microsoft.com/office/drawing/2014/main" id="{457D6667-E825-E14F-A152-958FCEFAA8FD}"/>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xdr:blipFill>
      <xdr:spPr>
        <a:xfrm>
          <a:off x="5930602" y="2768879"/>
          <a:ext cx="914400" cy="914400"/>
        </a:xfrm>
        <a:prstGeom prst="rect">
          <a:avLst/>
        </a:prstGeom>
      </xdr:spPr>
    </xdr:pic>
    <xdr:clientData/>
  </xdr:twoCellAnchor>
  <xdr:twoCellAnchor>
    <xdr:from>
      <xdr:col>4</xdr:col>
      <xdr:colOff>29307</xdr:colOff>
      <xdr:row>7</xdr:row>
      <xdr:rowOff>9769</xdr:rowOff>
    </xdr:from>
    <xdr:to>
      <xdr:col>5</xdr:col>
      <xdr:colOff>1953</xdr:colOff>
      <xdr:row>7</xdr:row>
      <xdr:rowOff>924169</xdr:rowOff>
    </xdr:to>
    <xdr:pic>
      <xdr:nvPicPr>
        <xdr:cNvPr id="11" name="Picture 10">
          <a:extLst>
            <a:ext uri="{FF2B5EF4-FFF2-40B4-BE49-F238E27FC236}">
              <a16:creationId xmlns:a16="http://schemas.microsoft.com/office/drawing/2014/main" id="{417072A3-4427-554C-A469-933A92E7742E}"/>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9846407" y="2765669"/>
          <a:ext cx="1826846" cy="914400"/>
        </a:xfrm>
        <a:prstGeom prst="rect">
          <a:avLst/>
        </a:prstGeom>
      </xdr:spPr>
    </xdr:pic>
    <xdr:clientData/>
  </xdr:twoCellAnchor>
  <xdr:twoCellAnchor>
    <xdr:from>
      <xdr:col>4</xdr:col>
      <xdr:colOff>29308</xdr:colOff>
      <xdr:row>8</xdr:row>
      <xdr:rowOff>9769</xdr:rowOff>
    </xdr:from>
    <xdr:to>
      <xdr:col>5</xdr:col>
      <xdr:colOff>1954</xdr:colOff>
      <xdr:row>8</xdr:row>
      <xdr:rowOff>924169</xdr:rowOff>
    </xdr:to>
    <xdr:pic>
      <xdr:nvPicPr>
        <xdr:cNvPr id="12" name="Picture 11">
          <a:extLst>
            <a:ext uri="{FF2B5EF4-FFF2-40B4-BE49-F238E27FC236}">
              <a16:creationId xmlns:a16="http://schemas.microsoft.com/office/drawing/2014/main" id="{E954CFFF-135F-B04D-A284-76F4D0F23500}"/>
            </a:ext>
          </a:extLst>
        </xdr:cNvPr>
        <xdr:cNvPicPr>
          <a:picLocks noChangeAspect="1"/>
        </xdr:cNvPicPr>
      </xdr:nvPicPr>
      <xdr:blipFill>
        <a:blip xmlns:r="http://schemas.openxmlformats.org/officeDocument/2006/relationships" r:embed="rId4" cstate="print">
          <a:extLst>
            <a:ext uri="{28A0092B-C50C-407E-A947-70E740481C1C}">
              <a14:useLocalDpi xmlns:a14="http://schemas.microsoft.com/office/drawing/2010/main" val="0"/>
            </a:ext>
          </a:extLst>
        </a:blip>
        <a:stretch>
          <a:fillRect/>
        </a:stretch>
      </xdr:blipFill>
      <xdr:spPr>
        <a:xfrm>
          <a:off x="9846408" y="3705469"/>
          <a:ext cx="1826846" cy="914400"/>
        </a:xfrm>
        <a:prstGeom prst="rect">
          <a:avLst/>
        </a:prstGeom>
      </xdr:spPr>
    </xdr:pic>
    <xdr:clientData/>
  </xdr:twoCellAnchor>
  <xdr:twoCellAnchor>
    <xdr:from>
      <xdr:col>2</xdr:col>
      <xdr:colOff>12402</xdr:colOff>
      <xdr:row>11</xdr:row>
      <xdr:rowOff>12979</xdr:rowOff>
    </xdr:from>
    <xdr:to>
      <xdr:col>2</xdr:col>
      <xdr:colOff>926802</xdr:colOff>
      <xdr:row>11</xdr:row>
      <xdr:rowOff>927379</xdr:rowOff>
    </xdr:to>
    <xdr:pic>
      <xdr:nvPicPr>
        <xdr:cNvPr id="17" name="Picture 16">
          <a:extLst>
            <a:ext uri="{FF2B5EF4-FFF2-40B4-BE49-F238E27FC236}">
              <a16:creationId xmlns:a16="http://schemas.microsoft.com/office/drawing/2014/main" id="{78B385DF-5D64-DC46-B76F-44154F580B3B}"/>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xdr:blipFill>
      <xdr:spPr>
        <a:xfrm>
          <a:off x="5930602" y="119304079"/>
          <a:ext cx="914400" cy="914400"/>
        </a:xfrm>
        <a:prstGeom prst="rect">
          <a:avLst/>
        </a:prstGeom>
      </xdr:spPr>
    </xdr:pic>
    <xdr:clientData/>
  </xdr:twoCellAnchor>
  <xdr:twoCellAnchor>
    <xdr:from>
      <xdr:col>2</xdr:col>
      <xdr:colOff>12402</xdr:colOff>
      <xdr:row>10</xdr:row>
      <xdr:rowOff>12979</xdr:rowOff>
    </xdr:from>
    <xdr:to>
      <xdr:col>2</xdr:col>
      <xdr:colOff>926802</xdr:colOff>
      <xdr:row>10</xdr:row>
      <xdr:rowOff>927379</xdr:rowOff>
    </xdr:to>
    <xdr:pic>
      <xdr:nvPicPr>
        <xdr:cNvPr id="18" name="Picture 17">
          <a:extLst>
            <a:ext uri="{FF2B5EF4-FFF2-40B4-BE49-F238E27FC236}">
              <a16:creationId xmlns:a16="http://schemas.microsoft.com/office/drawing/2014/main" id="{55A60B63-308E-9C4E-87AA-C7F9BE4B53E5}"/>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xdr:blipFill>
      <xdr:spPr>
        <a:xfrm>
          <a:off x="5930602" y="118364279"/>
          <a:ext cx="914400" cy="914400"/>
        </a:xfrm>
        <a:prstGeom prst="rect">
          <a:avLst/>
        </a:prstGeom>
      </xdr:spPr>
    </xdr:pic>
    <xdr:clientData/>
  </xdr:twoCellAnchor>
  <xdr:twoCellAnchor>
    <xdr:from>
      <xdr:col>4</xdr:col>
      <xdr:colOff>17445</xdr:colOff>
      <xdr:row>11</xdr:row>
      <xdr:rowOff>14067</xdr:rowOff>
    </xdr:from>
    <xdr:to>
      <xdr:col>4</xdr:col>
      <xdr:colOff>1843289</xdr:colOff>
      <xdr:row>11</xdr:row>
      <xdr:rowOff>926989</xdr:rowOff>
    </xdr:to>
    <xdr:pic>
      <xdr:nvPicPr>
        <xdr:cNvPr id="19" name="Picture 18">
          <a:extLst>
            <a:ext uri="{FF2B5EF4-FFF2-40B4-BE49-F238E27FC236}">
              <a16:creationId xmlns:a16="http://schemas.microsoft.com/office/drawing/2014/main" id="{E5679A2B-E9CF-724D-89CC-3BCE4C7E9D7B}"/>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xdr:blipFill>
      <xdr:spPr>
        <a:xfrm>
          <a:off x="9834545" y="119305167"/>
          <a:ext cx="1825844" cy="912922"/>
        </a:xfrm>
        <a:prstGeom prst="rect">
          <a:avLst/>
        </a:prstGeom>
        <a:ln w="3175">
          <a:noFill/>
        </a:ln>
      </xdr:spPr>
    </xdr:pic>
    <xdr:clientData/>
  </xdr:twoCellAnchor>
  <xdr:twoCellAnchor>
    <xdr:from>
      <xdr:col>4</xdr:col>
      <xdr:colOff>17445</xdr:colOff>
      <xdr:row>10</xdr:row>
      <xdr:rowOff>14067</xdr:rowOff>
    </xdr:from>
    <xdr:to>
      <xdr:col>4</xdr:col>
      <xdr:colOff>1843289</xdr:colOff>
      <xdr:row>10</xdr:row>
      <xdr:rowOff>926989</xdr:rowOff>
    </xdr:to>
    <xdr:pic>
      <xdr:nvPicPr>
        <xdr:cNvPr id="20" name="Picture 19">
          <a:extLst>
            <a:ext uri="{FF2B5EF4-FFF2-40B4-BE49-F238E27FC236}">
              <a16:creationId xmlns:a16="http://schemas.microsoft.com/office/drawing/2014/main" id="{F957954A-223B-624D-BF36-953645117597}"/>
            </a:ext>
          </a:extLst>
        </xdr:cNvPr>
        <xdr:cNvPicPr>
          <a:picLocks noChangeAspect="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xdr:blipFill>
      <xdr:spPr>
        <a:xfrm>
          <a:off x="9834545" y="118365367"/>
          <a:ext cx="1825844" cy="912922"/>
        </a:xfrm>
        <a:prstGeom prst="rect">
          <a:avLst/>
        </a:prstGeom>
        <a:ln w="3175">
          <a:noFill/>
        </a:ln>
      </xdr:spPr>
    </xdr:pic>
    <xdr:clientData/>
  </xdr:twoCellAnchor>
  <xdr:twoCellAnchor>
    <xdr:from>
      <xdr:col>2</xdr:col>
      <xdr:colOff>12402</xdr:colOff>
      <xdr:row>9</xdr:row>
      <xdr:rowOff>12979</xdr:rowOff>
    </xdr:from>
    <xdr:to>
      <xdr:col>2</xdr:col>
      <xdr:colOff>926802</xdr:colOff>
      <xdr:row>9</xdr:row>
      <xdr:rowOff>927379</xdr:rowOff>
    </xdr:to>
    <xdr:pic>
      <xdr:nvPicPr>
        <xdr:cNvPr id="21" name="Picture 20">
          <a:extLst>
            <a:ext uri="{FF2B5EF4-FFF2-40B4-BE49-F238E27FC236}">
              <a16:creationId xmlns:a16="http://schemas.microsoft.com/office/drawing/2014/main" id="{6EE8D4F9-F1CC-7444-8C4E-6D949843CCA4}"/>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xdr:blipFill>
      <xdr:spPr>
        <a:xfrm>
          <a:off x="5930602" y="117424479"/>
          <a:ext cx="914400" cy="914400"/>
        </a:xfrm>
        <a:prstGeom prst="rect">
          <a:avLst/>
        </a:prstGeom>
      </xdr:spPr>
    </xdr:pic>
    <xdr:clientData/>
  </xdr:twoCellAnchor>
  <xdr:twoCellAnchor>
    <xdr:from>
      <xdr:col>4</xdr:col>
      <xdr:colOff>17445</xdr:colOff>
      <xdr:row>9</xdr:row>
      <xdr:rowOff>14067</xdr:rowOff>
    </xdr:from>
    <xdr:to>
      <xdr:col>4</xdr:col>
      <xdr:colOff>1843289</xdr:colOff>
      <xdr:row>9</xdr:row>
      <xdr:rowOff>926989</xdr:rowOff>
    </xdr:to>
    <xdr:pic>
      <xdr:nvPicPr>
        <xdr:cNvPr id="22" name="Picture 21">
          <a:extLst>
            <a:ext uri="{FF2B5EF4-FFF2-40B4-BE49-F238E27FC236}">
              <a16:creationId xmlns:a16="http://schemas.microsoft.com/office/drawing/2014/main" id="{4D10778D-BE0C-214B-93A7-13DC97E22B70}"/>
            </a:ext>
          </a:extLst>
        </xdr:cNvPr>
        <xdr:cNvPicPr>
          <a:picLocks noChangeAspect="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xdr:blipFill>
      <xdr:spPr>
        <a:xfrm>
          <a:off x="9834545" y="117425567"/>
          <a:ext cx="1825844" cy="912922"/>
        </a:xfrm>
        <a:prstGeom prst="rect">
          <a:avLst/>
        </a:prstGeom>
        <a:ln w="3175">
          <a:noFill/>
        </a:ln>
      </xdr:spPr>
    </xdr:pic>
    <xdr:clientData/>
  </xdr:twoCellAnchor>
</xdr:wsDr>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7" xr:uid="{7491280B-4606-A948-AAE5-23793F6B9E9E}" name="GrpPix" displayName="GrpPix" ref="A6:G25" totalsRowShown="0" headerRowDxfId="371" tableBorderDxfId="370">
  <autoFilter ref="A6:G25" xr:uid="{7491280B-4606-A948-AAE5-23793F6B9E9E}"/>
  <sortState xmlns:xlrd2="http://schemas.microsoft.com/office/spreadsheetml/2017/richdata2" ref="A7:G25">
    <sortCondition descending="1" ref="G6:G25"/>
  </sortState>
  <tableColumns count="7">
    <tableColumn id="1" xr3:uid="{31C128AF-7102-E64D-9A10-5082B70BA40C}" name="Group Name" dataDxfId="369" dataCellStyle="Hyperlink"/>
    <tableColumn id="7" xr3:uid="{BC2A8AE4-F75D-AC4C-9DFB-9C0BCC8CC492}" name="Group Web Thumb filename"/>
    <tableColumn id="8" xr3:uid="{49788DA4-AEF6-4544-B4DF-D829E6215ADC}" name="Web Thumb"/>
    <tableColumn id="2" xr3:uid="{D230B349-4B29-E349-AF2C-2A8AA3B4424B}" name="Group Web Image Filename" dataDxfId="368"/>
    <tableColumn id="3" xr3:uid="{A851E14E-76AC-1B4A-8CD1-8624EEA7EEF0}" name="Group Web Image" dataDxfId="367"/>
    <tableColumn id="4" xr3:uid="{A2B89BD7-F948-334D-B2DD-2ECB64DD3151}" name="Notes" dataDxfId="366"/>
    <tableColumn id="5" xr3:uid="{2DD52160-9BA2-BC41-9159-5FA403571593}" name="New Items added" dataDxfId="365"/>
  </tableColumns>
  <tableStyleInfo name="MW Table"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2" xr:uid="{B94A7338-43AA-D740-BFEC-FAC4B71DB787}" name="AppPix13" displayName="AppPix13" ref="A7:F9" totalsRowCount="1" headerRowDxfId="364" totalsRowDxfId="361" headerRowBorderDxfId="363" tableBorderDxfId="362">
  <autoFilter ref="A7:F8" xr:uid="{DF06C1B2-8444-9042-8D56-CBAC7444AC21}"/>
  <sortState xmlns:xlrd2="http://schemas.microsoft.com/office/spreadsheetml/2017/richdata2" ref="A8:F8">
    <sortCondition ref="A7:A8"/>
  </sortState>
  <tableColumns count="6">
    <tableColumn id="1" xr3:uid="{5B3559A0-8257-734B-AF95-DBF232A0E885}" name="Item Name" totalsRowLabel="Total" dataDxfId="360" totalsRowDxfId="359" dataCellStyle="Item NoChg"/>
    <tableColumn id="2" xr3:uid="{4EDAC404-B5E6-A74F-AA8B-038707ECD6BF}" name="Item Web Thumb filename" totalsRowFunction="count" dataDxfId="358" totalsRowDxfId="357" dataCellStyle="FN No Change"/>
    <tableColumn id="3" xr3:uid="{A621B213-2867-134F-B220-5CF2F2841AF5}" name="Web Thumb_x000a_(ref. only)" totalsRowDxfId="356" dataCellStyle="IMAGE CELL"/>
    <tableColumn id="4" xr3:uid="{2E909891-AF6E-5F43-98AD-F8678A06F0F1}" name="Item Web Image filename" totalsRowFunction="count" totalsRowDxfId="355" dataCellStyle="FN No Change"/>
    <tableColumn id="5" xr3:uid="{21395646-21DA-0647-93CB-976DD6509FC0}" name="Web Image_x000a_(ref. only)" totalsRowDxfId="354" dataCellStyle="IMAGE CELL"/>
    <tableColumn id="6" xr3:uid="{FDA00690-4911-F14B-B3D8-4042EE4EF06F}" name="Date Added" dataDxfId="353" totalsRowDxfId="352" dataCellStyle="FN No Change"/>
  </tableColumns>
  <tableStyleInfo name="MW Table" showFirstColumn="0" showLastColumn="0" showRowStripes="1" showColumnStripes="0"/>
</table>
</file>

<file path=xl/tables/table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0" xr:uid="{DF06C1B2-8444-9042-8D56-CBAC7444AC21}" name="AppPix" displayName="AppPix" ref="A7:F13" totalsRowCount="1" headerRowDxfId="351" totalsRowDxfId="348" headerRowBorderDxfId="350" tableBorderDxfId="349">
  <autoFilter ref="A7:F12" xr:uid="{DF06C1B2-8444-9042-8D56-CBAC7444AC21}"/>
  <sortState xmlns:xlrd2="http://schemas.microsoft.com/office/spreadsheetml/2017/richdata2" ref="A8:F12">
    <sortCondition ref="A7:A12"/>
  </sortState>
  <tableColumns count="6">
    <tableColumn id="1" xr3:uid="{19FC18DF-6080-8B4E-8ABE-5EC467B76E17}" name="Item Name" totalsRowLabel="Total" dataDxfId="347" totalsRowDxfId="346"/>
    <tableColumn id="2" xr3:uid="{91828EBD-596E-DB48-A449-52F094D491FB}" name="Item Web Thumb filename" totalsRowFunction="count" totalsRowDxfId="345" dataCellStyle="FN No Change"/>
    <tableColumn id="3" xr3:uid="{9249A97A-9783-1C4A-B777-2AC2924C9C14}" name="Web Thumb_x000a_(ref. only)" totalsRowDxfId="344" dataCellStyle="IMAGE CELL"/>
    <tableColumn id="4" xr3:uid="{3D510223-A63F-A54A-B94F-EC4A8A254AAB}" name="Item Web Image filename" totalsRowFunction="count" totalsRowDxfId="343" dataCellStyle="FN No Change"/>
    <tableColumn id="5" xr3:uid="{DC3316D6-309C-6B4A-97B2-A38D4ACBEC35}" name="Web Image_x000a_(ref. only)" totalsRowDxfId="342" dataCellStyle="IMAGE CELL"/>
    <tableColumn id="6" xr3:uid="{988C6D85-3F69-4940-845D-F665E89822D4}" name="Date Added" dataDxfId="341" totalsRowDxfId="340" dataCellStyle="FN No Change"/>
  </tableColumns>
  <tableStyleInfo name="MW Table" showFirstColumn="0" showLastColumn="0" showRowStripes="1" showColumnStripes="0"/>
</table>
</file>

<file path=xl/tables/table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8" xr:uid="{4F2E51EE-337A-EF41-AC96-18392403FE40}" name="BoliPix" displayName="BoliPix" ref="A7:F12" totalsRowCount="1" headerRowDxfId="339" totalsRowDxfId="336" headerRowBorderDxfId="338" tableBorderDxfId="337">
  <autoFilter ref="A7:F11" xr:uid="{4F2E51EE-337A-EF41-AC96-18392403FE40}"/>
  <sortState xmlns:xlrd2="http://schemas.microsoft.com/office/spreadsheetml/2017/richdata2" ref="A8:F11">
    <sortCondition ref="A7:A11"/>
  </sortState>
  <tableColumns count="6">
    <tableColumn id="1" xr3:uid="{4D3FA83A-C1E1-674E-9BF7-886129A6BA16}" name="Item Name" totalsRowLabel="Total" dataDxfId="335" totalsRowDxfId="334"/>
    <tableColumn id="2" xr3:uid="{1ABF66BD-5519-6F48-826C-B891796E0055}" name="Item Web Thumb filename" totalsRowFunction="count" dataDxfId="333" totalsRowDxfId="332"/>
    <tableColumn id="3" xr3:uid="{2BFF3476-B8C9-3640-A0C5-47797B35FFE1}" name="Web Thumb_x000a_(ref. only)" totalsRowDxfId="331"/>
    <tableColumn id="4" xr3:uid="{2D4E4ED4-7470-1F48-A24C-69810469042C}" name="Item Web Image filename" totalsRowFunction="count" totalsRowDxfId="330"/>
    <tableColumn id="5" xr3:uid="{5457B886-2D78-EE44-93BF-3BE53AA90951}" name="Web Image_x000a_(ref. only)" dataDxfId="329" totalsRowDxfId="328" dataCellStyle="IMAGE CELL"/>
    <tableColumn id="6" xr3:uid="{701A4EBD-D017-8041-92A9-77509AB20A9D}" name="Date Added" dataDxfId="327" totalsRowDxfId="326"/>
  </tableColumns>
  <tableStyleInfo name="MW Table" showFirstColumn="0" showLastColumn="0" showRowStripes="1" showColumnStripes="0"/>
</table>
</file>

<file path=xl/tables/table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34AC211D-9C8A-B046-9ED0-F03C459328FA}" name="DesPix" displayName="DesPix" ref="A7:F73" totalsRowCount="1" headerRowDxfId="325" totalsRowDxfId="322" headerRowBorderDxfId="324" tableBorderDxfId="323">
  <autoFilter ref="A7:F72" xr:uid="{D5DDA9A6-6F7C-E546-BF4D-A29C8B775405}"/>
  <sortState xmlns:xlrd2="http://schemas.microsoft.com/office/spreadsheetml/2017/richdata2" ref="A8:F72">
    <sortCondition descending="1" ref="F7:F72"/>
  </sortState>
  <tableColumns count="6">
    <tableColumn id="1" xr3:uid="{498D2D77-4756-7C4D-B226-D60B459867AB}" name="Item Name" totalsRowLabel="Total" dataDxfId="321" totalsRowDxfId="5"/>
    <tableColumn id="2" xr3:uid="{A5D85344-6006-6947-8668-5F517E68CDD0}" name="Item Web Thumb filename" totalsRowFunction="count" totalsRowDxfId="4"/>
    <tableColumn id="3" xr3:uid="{4E4374C0-EF1B-5C47-9E9A-B295A36CFCBE}" name="Web Thumb_x000a_(ref. only)" totalsRowDxfId="3"/>
    <tableColumn id="4" xr3:uid="{D33E3CB8-2AF3-F449-A6FC-15F1874540C6}" name="Item Web Image filename" totalsRowFunction="count" totalsRowDxfId="2"/>
    <tableColumn id="5" xr3:uid="{89CC4EB3-4214-8446-984F-20F7C0097F7D}" name="Web Image_x000a_(ref. only)" totalsRowDxfId="1"/>
    <tableColumn id="6" xr3:uid="{B2BEAB18-A41C-8A48-9D18-F0B587463CBA}" name="Date Added" totalsRowDxfId="0"/>
  </tableColumns>
  <tableStyleInfo name="MW Table" showFirstColumn="0" showLastColumn="0" showRowStripes="1" showColumnStripes="0"/>
</table>
</file>

<file path=xl/tables/table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 xr:uid="{BBA28CFC-F3A5-EC44-B785-0049788A7548}" name="BeerPix" displayName="BeerPix" ref="A7:F139" totalsRowCount="1" headerRowDxfId="320" dataDxfId="318" totalsRowDxfId="316" headerRowBorderDxfId="319" tableBorderDxfId="317">
  <autoFilter ref="A7:F138" xr:uid="{17FB9D40-80AC-544B-BC21-E9DC69730F9B}"/>
  <sortState xmlns:xlrd2="http://schemas.microsoft.com/office/spreadsheetml/2017/richdata2" ref="A8:F138">
    <sortCondition descending="1" ref="F7:F138"/>
  </sortState>
  <tableColumns count="6">
    <tableColumn id="1" xr3:uid="{0D6896EC-3B31-9341-A975-4450801DCCB1}" name="Item Name" totalsRowLabel="Total" dataDxfId="315" totalsRowDxfId="48"/>
    <tableColumn id="2" xr3:uid="{2927B774-0145-F04A-8DBD-9221F3D9A6BC}" name="Item Web Thumb filename" totalsRowFunction="count" totalsRowDxfId="47" dataCellStyle="IMAGE CELL"/>
    <tableColumn id="3" xr3:uid="{C9794B8F-2ED6-0946-900B-E33351671713}" name="Web Thumb_x000a_(ref. only)" totalsRowDxfId="46" dataCellStyle="IMAGE CELL"/>
    <tableColumn id="4" xr3:uid="{801E419F-7A52-264F-BFDE-616DAE50C72C}" name="Item Web Image filename" totalsRowFunction="count" totalsRowDxfId="45" dataCellStyle="IMAGE CELL"/>
    <tableColumn id="5" xr3:uid="{B2DC20E2-99DF-0646-9247-D07D6D37B7DC}" name="Web Image_x000a_(ref. only)" totalsRowDxfId="44" dataCellStyle="IMAGE CELL"/>
    <tableColumn id="6" xr3:uid="{6E5F2F25-60D4-AD47-9D6D-C29B3A3E7609}" name="Date Added" dataDxfId="314" totalsRowDxfId="43"/>
  </tableColumns>
  <tableStyleInfo name="MW Table" showFirstColumn="0" showLastColumn="0" showRowStripes="1" showColumnStripes="0"/>
</table>
</file>

<file path=xl/tables/table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A3C0DDB2-2FCA-9946-8555-06CD395C5042}" name="BevPix" displayName="BevPix" ref="A7:F154" totalsRowCount="1" headerRowDxfId="313" dataDxfId="311" totalsRowDxfId="309" headerRowBorderDxfId="312" tableBorderDxfId="310">
  <autoFilter ref="A7:F153" xr:uid="{E87DFF14-1FBA-274E-BC44-38F49685A553}">
    <filterColumn colId="0">
      <customFilters>
        <customFilter operator="notEqual" val=" "/>
      </customFilters>
    </filterColumn>
  </autoFilter>
  <sortState xmlns:xlrd2="http://schemas.microsoft.com/office/spreadsheetml/2017/richdata2" ref="A8:F150">
    <sortCondition descending="1" ref="F7:F153"/>
  </sortState>
  <tableColumns count="6">
    <tableColumn id="1" xr3:uid="{A2EB6C40-EA02-9B4E-842E-5F8B218761F4}" name="Item Name" totalsRowLabel="Total" dataDxfId="308" totalsRowDxfId="307"/>
    <tableColumn id="2" xr3:uid="{86ACE192-06CE-4541-98F0-5779F3249524}" name="Item Web Thumb filename" totalsRowFunction="count" dataDxfId="306" totalsRowDxfId="305"/>
    <tableColumn id="3" xr3:uid="{9D64B379-1DE5-E744-98BE-59CEAD1C9EBB}" name="Web Thumb_x000a_(ref. only)" dataDxfId="304" totalsRowDxfId="303"/>
    <tableColumn id="4" xr3:uid="{7DFFDD5B-D996-EB48-87AB-E0F9628FEA45}" name="Item Web Image filename" totalsRowFunction="count" dataDxfId="302" totalsRowDxfId="301"/>
    <tableColumn id="5" xr3:uid="{71DC4A48-5A4C-E544-B00F-18A7E829AFB4}" name="Web Image_x000a_(ref. only)" dataDxfId="300" totalsRowDxfId="299"/>
    <tableColumn id="6" xr3:uid="{CEA94C19-3F91-1B4A-BE8A-0CA36AEEEE81}" name="Date Added" dataDxfId="298" totalsRowDxfId="297"/>
  </tableColumns>
  <tableStyleInfo name="TableStyleLight8" showFirstColumn="0" showLastColumn="0" showRowStripes="1" showColumnStripes="0"/>
</table>
</file>

<file path=xl/tables/table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3" xr:uid="{BE991F87-655F-1B4B-9D3B-8AC0B42B6101}" name="ExtraPix" displayName="ExtraPix" ref="A7:F54" totalsRowCount="1" headerRowDxfId="296" dataDxfId="294" totalsRowDxfId="292" headerRowBorderDxfId="295" tableBorderDxfId="293">
  <autoFilter ref="A7:F53" xr:uid="{E87DFF14-1FBA-274E-BC44-38F49685A553}"/>
  <sortState xmlns:xlrd2="http://schemas.microsoft.com/office/spreadsheetml/2017/richdata2" ref="A8:F53">
    <sortCondition descending="1" ref="F7:F53"/>
  </sortState>
  <tableColumns count="6">
    <tableColumn id="1" xr3:uid="{8249F9FC-338A-1D43-AE58-9F24B13D8ABD}" name="Item Name" totalsRowLabel="Total" totalsRowDxfId="291"/>
    <tableColumn id="2" xr3:uid="{B56A2942-C2C6-964A-9B65-18C7257FE0F3}" name="Item Web Thumb filename" totalsRowFunction="count" totalsRowDxfId="290"/>
    <tableColumn id="3" xr3:uid="{21E14805-B76F-8945-8E7D-3CEADCE15B92}" name="Web Thumb_x000a_(ref. only)" totalsRowDxfId="289"/>
    <tableColumn id="4" xr3:uid="{949F29E6-3C7A-1E4E-BFFD-162CB49FDBF6}" name="Item Web Image filename" totalsRowFunction="count" totalsRowDxfId="288"/>
    <tableColumn id="5" xr3:uid="{1A4A9F18-46F4-AE43-9FF9-DA1393DBA224}" name="Web Image_x000a_(ref. only)" totalsRowDxfId="287"/>
    <tableColumn id="6" xr3:uid="{43D26E5C-2FD9-084A-8EFC-F0D347A253AE}" name="Date Added" totalsRowDxfId="286"/>
  </tableColumns>
  <tableStyleInfo name="TableStyleLight8" showFirstColumn="0" showLastColumn="0" showRowStripes="1" showColumnStripes="0"/>
</table>
</file>

<file path=xl/tables/table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7" xr:uid="{F1B5D9B6-49AA-FD43-B9FF-1BBF44785C6F}" name="PizzaPix" displayName="PizzaPix" ref="A7:F21" totalsRowCount="1" headerRowDxfId="285" totalsRowDxfId="282" headerRowBorderDxfId="284" tableBorderDxfId="283">
  <autoFilter ref="A7:F20" xr:uid="{F1B5D9B6-49AA-FD43-B9FF-1BBF44785C6F}"/>
  <sortState xmlns:xlrd2="http://schemas.microsoft.com/office/spreadsheetml/2017/richdata2" ref="A8:F20">
    <sortCondition descending="1" ref="F7:F20"/>
  </sortState>
  <tableColumns count="6">
    <tableColumn id="1" xr3:uid="{EC77AE05-E348-A34D-8186-1BCC1239E361}" name="Item Name" totalsRowLabel="Total" totalsRowDxfId="281" dataCellStyle="Item NewPic"/>
    <tableColumn id="2" xr3:uid="{DCCE9F6F-428F-CB42-ADB4-DE075B44E6C7}" name="Item Web Thumb filename" totalsRowFunction="count" totalsRowDxfId="280" dataCellStyle="FN RevPic"/>
    <tableColumn id="3" xr3:uid="{78E6A47D-D467-3540-B1A3-F91FBC297FF0}" name="Web Thumb_x000a_(ref. only)" totalsRowDxfId="279" dataCellStyle="IMAGE CELL"/>
    <tableColumn id="4" xr3:uid="{6C35F7FA-3FBC-A346-85EA-1E14E1DA0760}" name="Item Web Image filename" totalsRowFunction="count" totalsRowDxfId="278" dataCellStyle="FN RevPic"/>
    <tableColumn id="5" xr3:uid="{82FB0367-5B74-AA44-ACB6-F96CAD381E4C}" name="Web Image_x000a_(ref. only)" totalsRowDxfId="277" dataCellStyle="IMAGE CELL"/>
    <tableColumn id="6" xr3:uid="{12C5E522-D35F-2E48-9AC6-D3629014BF1F}" name="Date Added" dataDxfId="276" totalsRowDxfId="275" dataCellStyle="FN RevPic"/>
  </tableColumns>
  <tableStyleInfo name="MW Table" showFirstColumn="0" showLastColumn="0" showRowStripes="1" showColumnStripes="0"/>
</table>
</file>

<file path=xl/tables/table1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6" xr:uid="{DF0B8883-E1F7-4E49-893F-58C6440EB80A}" name="POMPix" displayName="POMPix" ref="A7:F10" totalsRowCount="1" headerRowDxfId="274" totalsRowDxfId="271" headerRowBorderDxfId="273" tableBorderDxfId="272" totalsRowBorderDxfId="270">
  <autoFilter ref="A7:F9" xr:uid="{DF0B8883-E1F7-4E49-893F-58C6440EB80A}"/>
  <tableColumns count="6">
    <tableColumn id="1" xr3:uid="{533EC565-C41F-F640-AB82-1A4FDBC7A215}" name="Item Name" totalsRowLabel="Total" dataDxfId="269" totalsRowDxfId="268"/>
    <tableColumn id="2" xr3:uid="{5D69ABCD-27A1-6040-B54B-A44730DB5B6C}" name="Item Web Thumb filename" totalsRowFunction="count" dataDxfId="267" totalsRowDxfId="266"/>
    <tableColumn id="3" xr3:uid="{B9A5D2F0-2353-7849-81A7-31852B62C096}" name="Web Thumb_x000a_(ref. only)" totalsRowDxfId="265"/>
    <tableColumn id="4" xr3:uid="{30A1ECCF-8627-9642-87E0-1B8C9FA4E45C}" name="Item Web Image filename" totalsRowFunction="count" totalsRowDxfId="264"/>
    <tableColumn id="5" xr3:uid="{4B19E2E0-6615-E14B-8FF9-F4C23CC59319}" name="Web Image_x000a_(ref. only)" totalsRowDxfId="263"/>
    <tableColumn id="6" xr3:uid="{685E0A39-7748-6B4E-93A3-E4122A98B495}" name="Date Added" totalsRowFunction="count" totalsRowDxfId="262"/>
  </tableColumns>
  <tableStyleInfo name="MW Table" showFirstColumn="0" showLastColumn="0" showRowStripes="1" showColumnStripes="0"/>
</table>
</file>

<file path=xl/tables/table1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 xr:uid="{73997E9E-6D38-964B-8679-97C2C005555A}" name="RollPix" displayName="RollPix" ref="A7:F10" totalsRowCount="1" headerRowDxfId="261" totalsRowDxfId="258" headerRowBorderDxfId="260" tableBorderDxfId="259">
  <autoFilter ref="A7:F9" xr:uid="{73997E9E-6D38-964B-8679-97C2C005555A}"/>
  <sortState xmlns:xlrd2="http://schemas.microsoft.com/office/spreadsheetml/2017/richdata2" ref="A8:F9">
    <sortCondition ref="A7:A9"/>
  </sortState>
  <tableColumns count="6">
    <tableColumn id="1" xr3:uid="{684DB0D3-FC56-3846-AF07-C4B14AB50065}" name="Item Name" totalsRowLabel="Total" dataDxfId="257" totalsRowDxfId="256"/>
    <tableColumn id="2" xr3:uid="{B2BE10CA-4ECA-384E-97B7-A9B56BD48B15}" name="Item Web Thumb filename" totalsRowFunction="count" dataDxfId="255" totalsRowDxfId="254"/>
    <tableColumn id="3" xr3:uid="{C9C5E396-AB02-774B-8290-1E151F668969}" name="Web Thumb_x000a_(ref. only)" dataDxfId="253" totalsRowDxfId="252"/>
    <tableColumn id="4" xr3:uid="{EC6A521C-423D-8344-BB6A-D97705BCA70E}" name="Item Web Image filename" totalsRowFunction="count" dataDxfId="251" totalsRowDxfId="250"/>
    <tableColumn id="5" xr3:uid="{D915610D-DEBA-2E42-A70F-B9ABEFE5379C}" name="Web Image_x000a_(ref. only)" dataDxfId="249" totalsRowDxfId="248"/>
    <tableColumn id="6" xr3:uid="{FFCE9160-C5B6-3A44-9D05-D345A1E38609}" name="Date Added" totalsRowFunction="count" dataDxfId="247" totalsRowDxfId="246"/>
  </tableColumns>
  <tableStyleInfo name="TableStyleLight8" showFirstColumn="0" showLastColumn="0" showRowStripes="1" showColumnStripes="0"/>
</table>
</file>

<file path=xl/tables/table1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1" xr:uid="{5059790E-C851-384C-99A2-4D7772FF5A69}" name="SalPix" displayName="SalPix" ref="A7:F14" totalsRowCount="1" headerRowDxfId="245" totalsRowDxfId="242" headerRowBorderDxfId="244" tableBorderDxfId="243">
  <autoFilter ref="A7:F13" xr:uid="{5059790E-C851-384C-99A2-4D7772FF5A69}"/>
  <sortState xmlns:xlrd2="http://schemas.microsoft.com/office/spreadsheetml/2017/richdata2" ref="A8:F13">
    <sortCondition ref="A7:A13"/>
  </sortState>
  <tableColumns count="6">
    <tableColumn id="1" xr3:uid="{1C436EF4-1C1A-1349-8D83-0E0F8C76D4CB}" name="Item Name" totalsRowLabel="Total" dataDxfId="241" totalsRowDxfId="240" dataCellStyle="Item NoChg"/>
    <tableColumn id="2" xr3:uid="{9C489CFC-DD4A-6842-A63F-9C7A988DE541}" name="Item Web Thumb filename" totalsRowFunction="count" dataDxfId="239" totalsRowDxfId="238" dataCellStyle="FN No Change"/>
    <tableColumn id="3" xr3:uid="{AC1FAD30-12FA-0245-B879-F1B88B95EED0}" name="Web Thumb_x000a_(ref. only)" totalsRowDxfId="237" dataCellStyle="IMAGE CELL"/>
    <tableColumn id="4" xr3:uid="{674394A2-495A-1E45-8A49-0FDB7A4C4F1B}" name="Item Web Image filename" totalsRowFunction="count" totalsRowDxfId="236" dataCellStyle="FN No Change"/>
    <tableColumn id="5" xr3:uid="{0EB2CFF3-997A-494A-955A-4674756AB50F}" name="Web Image_x000a_(ref. only)" totalsRowDxfId="235" dataCellStyle="IMAGE CELL"/>
    <tableColumn id="6" xr3:uid="{2A0C7F6B-722E-DA4C-9658-FC45EDF7D328}" name="Date Added" dataDxfId="234" totalsRowDxfId="233"/>
  </tableColumns>
  <tableStyleInfo name="MW Table" showFirstColumn="0" showLastColumn="0" showRowStripes="1" showColumnStripes="0"/>
</table>
</file>

<file path=xl/tables/table1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9" xr:uid="{A1DB4467-7BE5-3849-B0F3-C0C20BA2A29C}" name="SandoPix" displayName="SandoPix" ref="A7:F30" totalsRowCount="1" headerRowDxfId="232" totalsRowDxfId="229" headerRowBorderDxfId="231" tableBorderDxfId="230">
  <autoFilter ref="A7:F29" xr:uid="{A1DB4467-7BE5-3849-B0F3-C0C20BA2A29C}"/>
  <sortState xmlns:xlrd2="http://schemas.microsoft.com/office/spreadsheetml/2017/richdata2" ref="A8:F29">
    <sortCondition ref="A7:A29"/>
  </sortState>
  <tableColumns count="6">
    <tableColumn id="1" xr3:uid="{E9E80165-40DB-BB42-8585-49B255C421EF}" name="Item Name" totalsRowLabel="Total" dataDxfId="228"/>
    <tableColumn id="2" xr3:uid="{1E5C846E-48EF-1C4F-8E2A-B73D52F75979}" name="Item Web Thumb filename" totalsRowFunction="count"/>
    <tableColumn id="3" xr3:uid="{CA59CFCD-B8F3-6F49-B1A9-E5B92D40524E}" name="Web Thumb_x000a_(ref. only)"/>
    <tableColumn id="4" xr3:uid="{B484AC47-6C2C-754B-813F-2C45B9053494}" name="Item Web Image filename" totalsRowFunction="count"/>
    <tableColumn id="5" xr3:uid="{18DDD66A-95EF-7544-8792-CB05BB84BCEE}" name="Web Image_x000a_(ref. only)"/>
    <tableColumn id="6" xr3:uid="{6D72B3C4-7EB4-DA4C-8B8F-270B1C2ED94F}" name="Date Added" dataDxfId="227"/>
  </tableColumns>
  <tableStyleInfo name="MW Table" showFirstColumn="0" showLastColumn="0" showRowStripes="1" showColumnStripes="0"/>
</table>
</file>

<file path=xl/tables/table1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 xr:uid="{0FB60F4E-7F46-0946-9316-EED6108C4E91}" name="DDealPix" displayName="DDealPix" ref="A7:F12" totalsRowCount="1" headerRowDxfId="226" totalsRowDxfId="223" headerRowBorderDxfId="225" tableBorderDxfId="224">
  <autoFilter ref="A7:F11" xr:uid="{0FB60F4E-7F46-0946-9316-EED6108C4E91}"/>
  <sortState xmlns:xlrd2="http://schemas.microsoft.com/office/spreadsheetml/2017/richdata2" ref="A8:F11">
    <sortCondition ref="A7:A11"/>
  </sortState>
  <tableColumns count="6">
    <tableColumn id="1" xr3:uid="{0347E50A-CDEB-8147-AE73-3875AA65617B}" name="Item Name" totalsRowLabel="Total" dataDxfId="222" totalsRowDxfId="221"/>
    <tableColumn id="2" xr3:uid="{E783FB6A-885D-3A45-B5A0-AA15E63C85C8}" name="Item Web Thumb filename" totalsRowFunction="count" dataDxfId="220" totalsRowDxfId="219"/>
    <tableColumn id="3" xr3:uid="{CE659EEA-1E38-024F-9F3B-59FCEDECF888}" name="Web Thumb_x000a_(ref. only)" dataDxfId="218" totalsRowDxfId="217" dataCellStyle="IMAGE CELL"/>
    <tableColumn id="4" xr3:uid="{BE867D94-7556-3A46-B78C-D1AC5500F595}" name="Item Web Image filename" totalsRowFunction="count" dataDxfId="216" totalsRowDxfId="215"/>
    <tableColumn id="5" xr3:uid="{54A8F2B5-5D0E-8647-85CE-8DA06724B008}" name="Web Image_x000a_(ref. only)" dataDxfId="214" totalsRowDxfId="213" dataCellStyle="IMAGE CELL"/>
    <tableColumn id="6" xr3:uid="{B0711DAD-6BC6-FF48-8C6D-9C22F81B8D76}" name="Date Added" dataDxfId="212" totalsRowDxfId="211"/>
  </tableColumns>
  <tableStyleInfo name="TableStyleLight8" showFirstColumn="0" showLastColumn="0" showRowStripes="1" showColumnStripes="0"/>
</table>
</file>

<file path=xl/tables/table1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3" xr:uid="{23442A79-1409-F34B-AF7C-E72E99D54777}" name="DDealPix14" displayName="DDealPix14" ref="A7:F14" totalsRowCount="1" headerRowDxfId="210" totalsRowDxfId="207" headerRowBorderDxfId="209" tableBorderDxfId="208">
  <autoFilter ref="A7:F13" xr:uid="{0FB60F4E-7F46-0946-9316-EED6108C4E91}"/>
  <sortState xmlns:xlrd2="http://schemas.microsoft.com/office/spreadsheetml/2017/richdata2" ref="A8:F13">
    <sortCondition ref="A7:A13"/>
  </sortState>
  <tableColumns count="6">
    <tableColumn id="1" xr3:uid="{ED55F284-019A-B742-B298-9EF2896A7FC1}" name="Item Name" totalsRowLabel="Total" totalsRowDxfId="206" dataCellStyle="Item NewItem"/>
    <tableColumn id="2" xr3:uid="{6E9F36D5-4AC4-FF42-9B64-5F58042D6D65}" name="Item Web Thumb filename" totalsRowFunction="count" totalsRowDxfId="205" dataCellStyle="FN New Item"/>
    <tableColumn id="3" xr3:uid="{BF2FDB41-2858-5F44-8F8C-993494465E7E}" name="Web Thumb_x000a_(ref. only)" dataDxfId="204" totalsRowDxfId="203" dataCellStyle="IMAGE CELL"/>
    <tableColumn id="4" xr3:uid="{8F76F623-5407-8649-8CAE-E676BF9362AB}" name="Item Web Image filename" totalsRowFunction="count" totalsRowDxfId="202" dataCellStyle="FN New Item"/>
    <tableColumn id="5" xr3:uid="{317A6A67-4233-D643-B83F-15E0E7A3AF6F}" name="Web Image_x000a_(ref. only)" dataDxfId="201" totalsRowDxfId="200" dataCellStyle="IMAGE CELL"/>
    <tableColumn id="6" xr3:uid="{F7D30B14-1A1C-0B4F-9A11-5B4680BF5492}" name="Date Added" totalsRowDxfId="199" dataCellStyle="FN New Item"/>
  </tableColumns>
  <tableStyleInfo name="TableStyleLight8" showFirstColumn="0" showLastColumn="0" showRowStripes="1" showColumnStripes="0"/>
</table>
</file>

<file path=xl/tables/table1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5" xr:uid="{715A6D27-10BE-6E4E-913E-CFA0F36A6F4E}" name="OffMPix" displayName="OffMPix" ref="A7:F9" totalsRowCount="1" headerRowDxfId="198" headerRowBorderDxfId="197" tableBorderDxfId="196">
  <autoFilter ref="A7:F8" xr:uid="{73997E9E-6D38-964B-8679-97C2C005555A}"/>
  <sortState xmlns:xlrd2="http://schemas.microsoft.com/office/spreadsheetml/2017/richdata2" ref="A8:F8">
    <sortCondition ref="A7:A8"/>
  </sortState>
  <tableColumns count="6">
    <tableColumn id="1" xr3:uid="{AB617C5C-8C7B-554C-BC2D-BADA43A3F7B5}" name="Item Name" totalsRowLabel="Total" dataDxfId="195" totalsRowDxfId="194"/>
    <tableColumn id="2" xr3:uid="{2DBD93C2-0842-924F-85AB-73F428342407}" name="Item Web Thumb filename" totalsRowFunction="count" dataDxfId="193" totalsRowDxfId="192"/>
    <tableColumn id="3" xr3:uid="{BE1E47F0-FB37-544B-B94A-1EB8B506F581}" name="Web Thumb_x000a_(ref. only)" dataDxfId="191" totalsRowDxfId="190"/>
    <tableColumn id="4" xr3:uid="{177994C0-8460-7449-86F7-935064107027}" name="Item Web Image filename" totalsRowFunction="count" dataDxfId="189" totalsRowDxfId="188"/>
    <tableColumn id="5" xr3:uid="{4731218B-3ADF-C24D-B7E6-6C030ED2476B}" name="Web Image_x000a_(ref. only)" dataDxfId="187" totalsRowDxfId="186"/>
    <tableColumn id="6" xr3:uid="{FE335452-A148-4D41-8FB9-C10733C0DA87}" name="Date Added" totalsRowFunction="count" dataDxfId="185" totalsRowDxfId="184"/>
  </tableColumns>
  <tableStyleInfo name="TableStyleLight8" showFirstColumn="0" showLastColumn="0" showRowStripes="1" showColumnStripes="0"/>
</table>
</file>

<file path=xl/tables/table1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0" xr:uid="{5AB56637-F25B-6544-88F6-B527D1E473A2}" name="MiscGrps" displayName="MiscGrps" ref="A6:G7" totalsRowShown="0" headerRowDxfId="183" tableBorderDxfId="182">
  <autoFilter ref="A6:G7" xr:uid="{7491280B-4606-A948-AAE5-23793F6B9E9E}"/>
  <sortState xmlns:xlrd2="http://schemas.microsoft.com/office/spreadsheetml/2017/richdata2" ref="A7:G7">
    <sortCondition ref="A6:A7"/>
  </sortState>
  <tableColumns count="7">
    <tableColumn id="1" xr3:uid="{09599468-54B0-C748-AA85-75AB93DC91C0}" name="Group Name" dataCellStyle="GRP NoChg NoLINK"/>
    <tableColumn id="7" xr3:uid="{23EE5A8B-5260-7541-A6DD-E4808DD40954}" name="Group Web Thumb filename" dataCellStyle="FN No Change"/>
    <tableColumn id="8" xr3:uid="{367705F2-A32F-8146-93D7-7B9B91286AF2}" name="Web Thumb" dataCellStyle="GRP NewItem LINK"/>
    <tableColumn id="2" xr3:uid="{0E152E55-02D8-8847-9FB2-5550DA659B9C}" name="Group Web Image Filename" dataDxfId="181" dataCellStyle="FN No Change"/>
    <tableColumn id="3" xr3:uid="{C5A520C9-63DD-B744-A644-A62EDA974FDF}" name="Group Web Image" dataDxfId="180" dataCellStyle="IMAGE CELL"/>
    <tableColumn id="4" xr3:uid="{BC495191-836A-B746-B1CA-A222D69385AE}" name="Notes" dataDxfId="179" dataCellStyle="FN No Change"/>
    <tableColumn id="5" xr3:uid="{52A6DB99-B6B8-0344-9A4F-9F5454655AFF}" name="New Items added" dataDxfId="178" dataCellStyle="FN No Change"/>
  </tableColumns>
  <tableStyleInfo name="MW Table" showFirstColumn="0" showLastColumn="0" showRowStripes="1" showColumnStripes="0"/>
</table>
</file>

<file path=xl/tables/table1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9" xr:uid="{451ED7DC-6554-F245-A240-55CDBC738793}" name="MiscPix" displayName="MiscPix" ref="A7:F10" totalsRowCount="1" headerRowDxfId="177" totalsRowDxfId="174" headerRowBorderDxfId="176" tableBorderDxfId="175">
  <autoFilter ref="A7:F9" xr:uid="{73997E9E-6D38-964B-8679-97C2C005555A}"/>
  <sortState xmlns:xlrd2="http://schemas.microsoft.com/office/spreadsheetml/2017/richdata2" ref="A7:F8">
    <sortCondition ref="A7"/>
  </sortState>
  <tableColumns count="6">
    <tableColumn id="1" xr3:uid="{D46C267F-E0D4-8D41-BE67-FCCC9FCB3DAA}" name="Item Name" totalsRowLabel="Total" dataDxfId="173" totalsRowDxfId="172" dataCellStyle="Item NoChg"/>
    <tableColumn id="2" xr3:uid="{66071444-1B0A-6A4B-9AFF-BDC4788D1FF2}" name="Item Web Thumb filename" totalsRowFunction="count" dataDxfId="171" totalsRowDxfId="170" dataCellStyle="FN No Change"/>
    <tableColumn id="3" xr3:uid="{6F1C96CA-E30D-E84D-B0EC-8BB3D820F2CE}" name="Web Thumb_x000a_(ref. only)" dataDxfId="169" totalsRowDxfId="168" dataCellStyle="IMAGE CELL"/>
    <tableColumn id="4" xr3:uid="{65A502BA-29F7-5645-9F69-70898B91C1BA}" name="Item Web Image filename" totalsRowFunction="count" dataDxfId="167" totalsRowDxfId="166" dataCellStyle="FN No Change"/>
    <tableColumn id="5" xr3:uid="{DA37CAA9-1054-1843-90CE-E4AC33385851}" name="Web Image_x000a_(ref. only)" dataDxfId="165" totalsRowDxfId="164" dataCellStyle="IMAGE CELL"/>
    <tableColumn id="6" xr3:uid="{93DF2C44-FBF5-2D44-B984-440557E3C9F9}" name="Date Added" totalsRowFunction="count" dataDxfId="163" totalsRowDxfId="162" dataCellStyle="FN No Change"/>
  </tableColumns>
  <tableStyleInfo name="TableStyleLight8" showFirstColumn="0" showLastColumn="0" showRowStripes="1" showColumnStripes="0"/>
</table>
</file>

<file path=xl/tables/table1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2" xr:uid="{B0B87824-12A3-2E49-95BB-5C7A4EF69A18}" name="PizzaList" displayName="PizzaList" ref="D32:E51" totalsRowCount="1" headerRowDxfId="161" dataDxfId="160" totalsRowDxfId="159" totalsRowBorderDxfId="158">
  <autoFilter ref="D32:E50" xr:uid="{82FF4674-E8FC-274D-A88B-A7C241ED7446}"/>
  <sortState xmlns:xlrd2="http://schemas.microsoft.com/office/spreadsheetml/2017/richdata2" ref="D33:E50">
    <sortCondition ref="D32:D50"/>
  </sortState>
  <tableColumns count="2">
    <tableColumn id="1" xr3:uid="{BE73C42F-973C-0044-A40A-202D56098151}" name="Thumb" totalsRowFunction="count" dataDxfId="157" totalsRowDxfId="156">
      <calculatedColumnFormula>PIZZA!B8</calculatedColumnFormula>
    </tableColumn>
    <tableColumn id="2" xr3:uid="{2BD1CCB1-2FFC-6E4F-86E2-63D0AD078F99}" name="Web Image" totalsRowFunction="count" dataDxfId="155" totalsRowDxfId="154">
      <calculatedColumnFormula>PIZZA!D8</calculatedColumnFormula>
    </tableColumn>
  </tableColumns>
  <tableStyleInfo name="TableStyleMedium5" showFirstColumn="0" showLastColumn="0" showRowStripes="1" showColumnStripes="0"/>
</table>
</file>

<file path=xl/tables/table2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3" xr:uid="{BDC274D5-4FEA-B846-A716-62251D18969C}" name="RollList" displayName="RollList" ref="D61:E67" totalsRowCount="1" headerRowDxfId="153" dataDxfId="151" totalsRowDxfId="149" headerRowBorderDxfId="152" tableBorderDxfId="150">
  <autoFilter ref="D61:E66" xr:uid="{39984648-89CC-E24B-AC28-EDAEDD06CF6C}"/>
  <sortState xmlns:xlrd2="http://schemas.microsoft.com/office/spreadsheetml/2017/richdata2" ref="D62:E66">
    <sortCondition ref="D61:D66"/>
  </sortState>
  <tableColumns count="2">
    <tableColumn id="1" xr3:uid="{48F3DD3D-A0E9-5F48-BBA7-25808C4ED709}" name="Thumb" totalsRowFunction="count" dataDxfId="148" totalsRowDxfId="147">
      <calculatedColumnFormula>ROLLS!B8</calculatedColumnFormula>
    </tableColumn>
    <tableColumn id="2" xr3:uid="{5859D712-19B3-644B-B305-A31B94DB8FA8}" name="Web Image" totalsRowFunction="count" dataDxfId="146" totalsRowDxfId="145">
      <calculatedColumnFormula>ROLLS!D8</calculatedColumnFormula>
    </tableColumn>
  </tableColumns>
  <tableStyleInfo name="TableStyleMedium7" showFirstColumn="0" showLastColumn="0" showRowStripes="1" showColumnStripes="0"/>
</table>
</file>

<file path=xl/tables/table2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4" xr:uid="{1DF92BC9-3A97-8344-811F-2D96F388FE2D}" name="POMList" displayName="POMList" ref="D54:E58" totalsRowCount="1" headerRowDxfId="144" dataDxfId="143" totalsRowDxfId="142" totalsRowBorderDxfId="141">
  <autoFilter ref="D54:E57" xr:uid="{BE1A289B-77B5-E34F-AF9F-EAFF1FF38204}"/>
  <sortState xmlns:xlrd2="http://schemas.microsoft.com/office/spreadsheetml/2017/richdata2" ref="D55:E57">
    <sortCondition ref="D54:D57"/>
  </sortState>
  <tableColumns count="2">
    <tableColumn id="1" xr3:uid="{D24EABBA-F3FE-EF49-B413-7117C1423DD4}" name="Thumb" totalsRowFunction="count" dataDxfId="140" totalsRowDxfId="139">
      <calculatedColumnFormula>POM!B8</calculatedColumnFormula>
    </tableColumn>
    <tableColumn id="2" xr3:uid="{DDE3AC31-DA43-A444-B3BA-8CF27F63BBEA}" name="Web Image" totalsRowFunction="count" dataDxfId="138" totalsRowDxfId="137">
      <calculatedColumnFormula>POM!D8</calculatedColumnFormula>
    </tableColumn>
  </tableColumns>
  <tableStyleInfo name="TableStyleMedium6" showFirstColumn="0" showLastColumn="0" showRowStripes="1" showColumnStripes="0"/>
</table>
</file>

<file path=xl/tables/table2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6" xr:uid="{6482D3FF-8B25-624B-B16E-9C28D5391E3C}" name="BoliList" displayName="BoliList" ref="D18:E29" totalsRowCount="1" headerRowDxfId="136" dataDxfId="134" totalsRowDxfId="132" headerRowBorderDxfId="135" tableBorderDxfId="133" totalsRowBorderDxfId="131">
  <autoFilter ref="D18:E28" xr:uid="{9A8C366A-A02F-9849-A059-7352E9001D18}"/>
  <sortState xmlns:xlrd2="http://schemas.microsoft.com/office/spreadsheetml/2017/richdata2" ref="D19:E28">
    <sortCondition ref="D18:D28"/>
  </sortState>
  <tableColumns count="2">
    <tableColumn id="1" xr3:uid="{D2B5DFEE-D1C2-F748-B79E-4EE4C5D3A8A4}" name="Thumb" totalsRowFunction="count" dataDxfId="130" totalsRowDxfId="129">
      <calculatedColumnFormula>BOLI!B8</calculatedColumnFormula>
    </tableColumn>
    <tableColumn id="2" xr3:uid="{50BE58D5-7CD0-D149-AF30-EF50A5C300A1}" name="Web Image" totalsRowFunction="count" dataDxfId="128" totalsRowDxfId="127">
      <calculatedColumnFormula>BOLI!D8</calculatedColumnFormula>
    </tableColumn>
  </tableColumns>
  <tableStyleInfo name="TableStyleMedium3" showFirstColumn="0" showLastColumn="0" showRowStripes="1" showColumnStripes="0"/>
</table>
</file>

<file path=xl/tables/table2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8" xr:uid="{4E979AA4-C4D1-4042-95FE-CCBD642FAF45}" name="AppList" displayName="AppList" ref="D4:E14" totalsRowShown="0" headerRowDxfId="126" dataDxfId="124" totalsRowDxfId="122" headerRowBorderDxfId="125" tableBorderDxfId="123" totalsRowBorderDxfId="121">
  <autoFilter ref="D4:E14" xr:uid="{A3733CA9-2B2C-0D4D-87B4-83ABAC226447}"/>
  <sortState xmlns:xlrd2="http://schemas.microsoft.com/office/spreadsheetml/2017/richdata2" ref="D5:E14">
    <sortCondition ref="D4:D14"/>
  </sortState>
  <tableColumns count="2">
    <tableColumn id="1" xr3:uid="{31A20E1F-BACB-FF45-A5CF-4EC0D48FC4F5}" name="Thumb" dataDxfId="120" totalsRowDxfId="119">
      <calculatedColumnFormula>APPETIZERS!B8</calculatedColumnFormula>
    </tableColumn>
    <tableColumn id="2" xr3:uid="{7C986835-CE57-5B41-B3C6-3B3C02C15CEA}" name="Web Image" dataDxfId="118" totalsRowDxfId="117">
      <calculatedColumnFormula>APPETIZERS!D8</calculatedColumnFormula>
    </tableColumn>
  </tableColumns>
  <tableStyleInfo name="TableStyleMedium2" showFirstColumn="0" showLastColumn="0" showRowStripes="1" showColumnStripes="0"/>
</table>
</file>

<file path=xl/tables/table2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39" xr:uid="{4451D9AF-ACC6-A245-8C9A-C7033BB9B3E8}" name="Table1319202140" displayName="Table1319202140" ref="A92:B99" totalsRowCount="1" headerRowDxfId="116" dataDxfId="115" totalsRowDxfId="114">
  <autoFilter ref="A92:B98" xr:uid="{8E16F429-E37B-2D48-B481-A664F3450B97}"/>
  <tableColumns count="2">
    <tableColumn id="1" xr3:uid="{96D05E90-73DE-7543-803B-D5B7C9804E20}" name="Thumb" totalsRowFunction="count" dataDxfId="113" totalsRowDxfId="112"/>
    <tableColumn id="2" xr3:uid="{1BEFECEF-729D-BA44-8D65-D6266A5A2DC6}" name="Web Image" totalsRowFunction="count" dataDxfId="111" totalsRowDxfId="110"/>
  </tableColumns>
  <tableStyleInfo name="MW Table" showFirstColumn="0" showLastColumn="0" showRowStripes="1" showColumnStripes="0"/>
</table>
</file>

<file path=xl/tables/table25.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0" xr:uid="{95738CE2-455E-3040-942E-E0A68A6586D4}" name="DesList" displayName="DesList" ref="J4:K86" totalsRowCount="1" headerRowDxfId="109" dataDxfId="108" totalsRowDxfId="107" totalsRowBorderDxfId="106">
  <autoFilter ref="J4:K85" xr:uid="{EFA5AF0B-7B9B-FF4A-A811-A3DCBEBE5992}"/>
  <sortState xmlns:xlrd2="http://schemas.microsoft.com/office/spreadsheetml/2017/richdata2" ref="J5:K85">
    <sortCondition ref="J4:J85"/>
  </sortState>
  <tableColumns count="2">
    <tableColumn id="1" xr3:uid="{905BE65B-B384-A047-BAE9-27A78304A21E}" name="Thumb" totalsRowFunction="count" dataDxfId="42" totalsRowDxfId="40">
      <calculatedColumnFormula>DESSERTS!B8</calculatedColumnFormula>
    </tableColumn>
    <tableColumn id="2" xr3:uid="{44421464-72BB-3A4A-961C-B785DD1B49D7}" name="Web Image" totalsRowFunction="count" dataDxfId="41" totalsRowDxfId="39">
      <calculatedColumnFormula>DESSERTS!D8</calculatedColumnFormula>
    </tableColumn>
  </tableColumns>
  <tableStyleInfo name="TableStyleMedium5" showFirstColumn="0" showLastColumn="0" showRowStripes="1" showColumnStripes="0"/>
</table>
</file>

<file path=xl/tables/table26.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2" xr:uid="{A2F45480-510E-C042-ACD4-988DB7743A5D}" name="ExtraList" displayName="ExtraList" ref="S4:T85" totalsRowCount="1" headerRowDxfId="105" dataDxfId="104" totalsRowDxfId="103">
  <autoFilter ref="S4:T84" xr:uid="{5559392E-02F4-8541-AA44-CECFD0C1580E}"/>
  <sortState xmlns:xlrd2="http://schemas.microsoft.com/office/spreadsheetml/2017/richdata2" ref="S5:T84">
    <sortCondition ref="S4:S84"/>
  </sortState>
  <tableColumns count="2">
    <tableColumn id="1" xr3:uid="{D3804B9D-2D32-0F40-9757-617EE9CB6798}" name="Thumb" totalsRowFunction="count" dataDxfId="102" totalsRowDxfId="101">
      <calculatedColumnFormula>EXTRAS!B8</calculatedColumnFormula>
    </tableColumn>
    <tableColumn id="2" xr3:uid="{B0BCE600-DE74-4C40-85C0-58D16947289F}" name="Web Image" totalsRowFunction="count" dataDxfId="100" totalsRowDxfId="99">
      <calculatedColumnFormula>EXTRAS!D8</calculatedColumnFormula>
    </tableColumn>
  </tableColumns>
  <tableStyleInfo name="TableStyleMedium3" showFirstColumn="0" showLastColumn="0" showRowStripes="1" showColumnStripes="0"/>
</table>
</file>

<file path=xl/tables/table27.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4" xr:uid="{478CDBB8-7FD5-F74A-A35F-B5EDD0622A4A}" name="Table13192945" displayName="Table13192945" ref="A4:B29" totalsRowCount="1" headerRowDxfId="98" dataDxfId="97" totalsRowDxfId="96">
  <autoFilter ref="A4:B28" xr:uid="{43876F28-B7AD-0F46-BBE0-4D0C2670177E}"/>
  <tableColumns count="2">
    <tableColumn id="1" xr3:uid="{DC25AEE0-5E45-0E43-90E8-381C68AA20FC}" name="Thumb" totalsRowFunction="count" dataDxfId="95" totalsRowDxfId="94"/>
    <tableColumn id="2" xr3:uid="{3F46CE83-30C0-9342-8A9B-71CE4E69A01A}" name="Web Image" totalsRowFunction="count" dataDxfId="93" totalsRowDxfId="92"/>
  </tableColumns>
  <tableStyleInfo name="TableStyleMedium6" showFirstColumn="0" showLastColumn="0" showRowStripes="1" showColumnStripes="0"/>
</table>
</file>

<file path=xl/tables/table28.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6" xr:uid="{4E74040D-FF7A-AB4E-8249-AE5A95530A88}" name="BeerList" displayName="BeerList" ref="M4:N144" totalsRowCount="1" headerRowDxfId="91" dataDxfId="90" totalsRowDxfId="89">
  <autoFilter ref="M4:N143" xr:uid="{4E74040D-FF7A-AB4E-8249-AE5A95530A88}"/>
  <sortState xmlns:xlrd2="http://schemas.microsoft.com/office/spreadsheetml/2017/richdata2" ref="M5:N143">
    <sortCondition ref="M4:M143"/>
  </sortState>
  <tableColumns count="2">
    <tableColumn id="1" xr3:uid="{42391946-9E8D-8F4B-83DD-EF529A678D38}" name="Thumb" totalsRowFunction="count" dataDxfId="88" totalsRowDxfId="38">
      <calculatedColumnFormula>'DRINKS (Beer)'!B16</calculatedColumnFormula>
    </tableColumn>
    <tableColumn id="2" xr3:uid="{8B798980-C1B2-ED4F-AEC3-512F31D2B9AA}" name="Web Image" totalsRowFunction="count" dataDxfId="87" totalsRowDxfId="37">
      <calculatedColumnFormula>'DRINKS (Beer)'!D16</calculatedColumnFormula>
    </tableColumn>
  </tableColumns>
  <tableStyleInfo name="TableStyleMedium2" showFirstColumn="0" showLastColumn="0" showRowStripes="1" showColumnStripes="0"/>
</table>
</file>

<file path=xl/tables/table29.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7" xr:uid="{D12CD725-5A92-AF49-B391-472073BD78E6}" name="BevList" displayName="BevList" ref="P4:Q158" totalsRowCount="1" headerRowDxfId="86" dataDxfId="85" totalsRowDxfId="84">
  <autoFilter ref="P4:Q157" xr:uid="{D12CD725-5A92-AF49-B391-472073BD78E6}"/>
  <sortState xmlns:xlrd2="http://schemas.microsoft.com/office/spreadsheetml/2017/richdata2" ref="P5:Q155">
    <sortCondition ref="P4:P155"/>
  </sortState>
  <tableColumns count="2">
    <tableColumn id="1" xr3:uid="{189E7443-14E8-9F40-BAEF-B4084AC1431E}" name="Thumb" totalsRowFunction="count" dataDxfId="83" totalsRowDxfId="36">
      <calculatedColumnFormula>'DRINKS (Non-Alc)'!B8</calculatedColumnFormula>
    </tableColumn>
    <tableColumn id="2" xr3:uid="{33D075C7-9F38-F043-9BDC-D47226D284A2}" name="Web Image" totalsRowFunction="count" dataDxfId="82" totalsRowDxfId="35">
      <calculatedColumnFormula>'DRINKS (Non-Alc)'!D8</calculatedColumnFormula>
    </tableColumn>
  </tableColumns>
  <tableStyleInfo name="TableStyleMedium6" showFirstColumn="0" showLastColumn="0" showRowStripes="1" showColumnStripes="0"/>
</table>
</file>

<file path=xl/tables/table30.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8" xr:uid="{D4617B76-D32F-5A4E-ABB3-ED9168865472}" name="SalList" displayName="SalList" ref="D70:E81" totalsRowCount="1" headerRowDxfId="81" dataDxfId="79" totalsRowDxfId="78" headerRowBorderDxfId="80" totalsRowBorderDxfId="77">
  <autoFilter ref="D70:E80" xr:uid="{D4617B76-D32F-5A4E-ABB3-ED9168865472}"/>
  <sortState xmlns:xlrd2="http://schemas.microsoft.com/office/spreadsheetml/2017/richdata2" ref="D71:E80">
    <sortCondition ref="D70:D80"/>
  </sortState>
  <tableColumns count="2">
    <tableColumn id="1" xr3:uid="{6F811087-180D-234D-8C19-4AC050980BFE}" name="Column1" totalsRowFunction="count" dataDxfId="76" totalsRowDxfId="75">
      <calculatedColumnFormula>SALADS!B8</calculatedColumnFormula>
    </tableColumn>
    <tableColumn id="2" xr3:uid="{08525F85-709E-3F4F-9D3C-63128149969A}" name="Column2" totalsRowFunction="count" dataDxfId="74" totalsRowDxfId="73">
      <calculatedColumnFormula>SALADS!D8</calculatedColumnFormula>
    </tableColumn>
  </tableColumns>
  <tableStyleInfo name="TableStyleMedium3" showFirstColumn="0" showLastColumn="0" showRowStripes="1" showColumnStripes="0"/>
</table>
</file>

<file path=xl/tables/table3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49" xr:uid="{E21E5753-D043-E14D-BBE8-00563F3018EF}" name="DDealList" displayName="DDealList" ref="G40:H51" totalsRowCount="1" headerRowDxfId="72" dataDxfId="71" totalsRowDxfId="70" totalsRowBorderDxfId="69">
  <autoFilter ref="G40:H50" xr:uid="{E21E5753-D043-E14D-BBE8-00563F3018EF}"/>
  <sortState xmlns:xlrd2="http://schemas.microsoft.com/office/spreadsheetml/2017/richdata2" ref="G41:H50">
    <sortCondition ref="G40:G50"/>
  </sortState>
  <tableColumns count="2">
    <tableColumn id="1" xr3:uid="{A1C4888B-C7C9-FC4D-998C-630193E7EC04}" name="Thumb" totalsRowFunction="count" dataDxfId="68" totalsRowDxfId="67">
      <calculatedColumnFormula>'DAVE''S DEALS'!B8</calculatedColumnFormula>
    </tableColumn>
    <tableColumn id="2" xr3:uid="{5629978B-C140-FE4C-9DEF-DB16D14E9D31}" name="Web Image" totalsRowFunction="count" dataDxfId="66" totalsRowDxfId="65">
      <calculatedColumnFormula>'DAVE''S DEALS'!D8</calculatedColumnFormula>
    </tableColumn>
  </tableColumns>
  <tableStyleInfo name="TableStyleMedium3" showFirstColumn="0" showLastColumn="0" showRowStripes="1" showColumnStripes="0"/>
</table>
</file>

<file path=xl/tables/table3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0" xr:uid="{270BC63E-268A-1C4B-8EC3-AE6C03F83CB4}" name="SandoList" displayName="SandoList" ref="G4:H37" totalsRowCount="1" headerRowDxfId="64" dataDxfId="63" totalsRowDxfId="62">
  <autoFilter ref="G4:H36" xr:uid="{270BC63E-268A-1C4B-8EC3-AE6C03F83CB4}"/>
  <sortState xmlns:xlrd2="http://schemas.microsoft.com/office/spreadsheetml/2017/richdata2" ref="G5:H36">
    <sortCondition ref="G4:G36"/>
  </sortState>
  <tableColumns count="2">
    <tableColumn id="1" xr3:uid="{4D8AA1F3-7B22-3047-A148-346CCF78FD65}" name="Thumb" totalsRowFunction="count" dataDxfId="61" totalsRowDxfId="60">
      <calculatedColumnFormula>'SANDOS, COMBOS, CHIPS'!B8</calculatedColumnFormula>
    </tableColumn>
    <tableColumn id="2" xr3:uid="{57BC7E68-A9B1-784B-BB8D-F301365C1A36}" name="Web Image" totalsRowFunction="count" dataDxfId="59" totalsRowDxfId="58">
      <calculatedColumnFormula>'SANDOS, COMBOS, CHIPS'!D8</calculatedColumnFormula>
    </tableColumn>
  </tableColumns>
  <tableStyleInfo name="TableStyleMedium2" showFirstColumn="0" showLastColumn="0" showRowStripes="1" showColumnStripes="0"/>
</table>
</file>

<file path=xl/tables/table33.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51" xr:uid="{C011EEB5-7BC3-CB47-8FCF-1B77E956169D}" name="OffMList" displayName="OffMList" ref="G54:H60" totalsRowCount="1" headerRowDxfId="57" dataDxfId="56" totalsRowDxfId="55" totalsRowBorderDxfId="54">
  <autoFilter ref="G54:H59" xr:uid="{C011EEB5-7BC3-CB47-8FCF-1B77E956169D}"/>
  <sortState xmlns:xlrd2="http://schemas.microsoft.com/office/spreadsheetml/2017/richdata2" ref="G55:H59">
    <sortCondition ref="G54:G59"/>
  </sortState>
  <tableColumns count="2">
    <tableColumn id="1" xr3:uid="{0D0AA309-26B2-EF4C-BD07-C55F38932671}" name="Thumb" totalsRowFunction="count" dataDxfId="53" totalsRowDxfId="52">
      <calculatedColumnFormula array="1">OffMPix[Item Web Thumb filename]</calculatedColumnFormula>
    </tableColumn>
    <tableColumn id="2" xr3:uid="{B7A96BAD-F6EB-BA42-8FD4-23B68B3D0504}" name="Web Image" totalsRowFunction="count" dataDxfId="51"/>
  </tableColumns>
  <tableStyleInfo name="TableStyleMedium5" showFirstColumn="0" showLastColumn="0" showRowStripes="1" showColumnStripes="0"/>
</table>
</file>

<file path=xl/tables/table34.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6" xr:uid="{EA13195B-015B-9340-A7E9-E770467E68A9}" name="Table16" displayName="Table16" ref="A7:F53" totalsRowShown="0" headerRowDxfId="50" headerRowBorderDxfId="49">
  <autoFilter ref="A7:F53" xr:uid="{EA13195B-015B-9340-A7E9-E770467E68A9}"/>
  <tableColumns count="6">
    <tableColumn id="1" xr3:uid="{4436E7C9-ADF7-3E46-A384-D7F489D18DEB}" name="Item Name"/>
    <tableColumn id="2" xr3:uid="{2D613DF0-756F-B940-A4E9-7DB3DE06A1F1}" name="Item Web Thumb filename"/>
    <tableColumn id="3" xr3:uid="{989BE7CD-2A6E-094F-AF3F-EC01364D9EE0}" name="Web Thumb_x000a_(ref. only)"/>
    <tableColumn id="4" xr3:uid="{69046D9A-F5A5-0446-B3C6-4A7B7E871B66}" name="Item Web Image filename"/>
    <tableColumn id="5" xr3:uid="{CD3DB32A-F61F-6E43-BECD-B443DDB38521}" name="Web Image_x000a_(ref. only)"/>
    <tableColumn id="6" xr3:uid="{E5CC6989-3C15-1040-9A07-B1B5AC484FBB}" name="Date Added"/>
  </tableColumns>
  <tableStyleInfo name="MW Table" showFirstColumn="0" showLastColumn="0" showRowStripes="1" showColumnStripes="0"/>
</table>
</file>

<file path=xl/theme/theme1.xml><?xml version="1.0" encoding="utf-8"?>
<a:theme xmlns:a="http://schemas.openxmlformats.org/drawingml/2006/main" name="Office Theme">
  <a:themeElements>
    <a:clrScheme name="MicroworksImages">
      <a:dk1>
        <a:srgbClr val="000000"/>
      </a:dk1>
      <a:lt1>
        <a:srgbClr val="FFFFFF"/>
      </a:lt1>
      <a:dk2>
        <a:srgbClr val="44546A"/>
      </a:dk2>
      <a:lt2>
        <a:srgbClr val="E7E6E6"/>
      </a:lt2>
      <a:accent1>
        <a:srgbClr val="77B542"/>
      </a:accent1>
      <a:accent2>
        <a:srgbClr val="F26729"/>
      </a:accent2>
      <a:accent3>
        <a:srgbClr val="A5A5A5"/>
      </a:accent3>
      <a:accent4>
        <a:srgbClr val="FFC000"/>
      </a:accent4>
      <a:accent5>
        <a:srgbClr val="26D4D5"/>
      </a:accent5>
      <a:accent6>
        <a:srgbClr val="70AD47"/>
      </a:accent6>
      <a:hlink>
        <a:srgbClr val="0463C0"/>
      </a:hlink>
      <a:folHlink>
        <a:srgbClr val="0463C0"/>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xml"/><Relationship Id="rId1" Type="http://schemas.openxmlformats.org/officeDocument/2006/relationships/hyperlink" Target="https://youtu.be/yXLoR5dQQ2A" TargetMode="External"/><Relationship Id="rId4" Type="http://schemas.openxmlformats.org/officeDocument/2006/relationships/table" Target="../tables/table1.xml"/></Relationships>
</file>

<file path=xl/worksheets/_rels/sheet3.xml.rels><?xml version="1.0" encoding="UTF-8" standalone="yes"?>
<Relationships xmlns="http://schemas.openxmlformats.org/package/2006/relationships"><Relationship Id="rId2" Type="http://schemas.openxmlformats.org/officeDocument/2006/relationships/table" Target="../tables/table2.xml"/><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2" Type="http://schemas.openxmlformats.org/officeDocument/2006/relationships/table" Target="../tables/table3.xml"/><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2" Type="http://schemas.openxmlformats.org/officeDocument/2006/relationships/table" Target="../tables/table4.xml"/><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table" Target="../tables/table5.xml"/><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2" Type="http://schemas.openxmlformats.org/officeDocument/2006/relationships/table" Target="../tables/table6.xml"/><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2" Type="http://schemas.openxmlformats.org/officeDocument/2006/relationships/table" Target="../tables/table7.xml"/><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2" Type="http://schemas.openxmlformats.org/officeDocument/2006/relationships/table" Target="../tables/table8.xml"/><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2" Type="http://schemas.openxmlformats.org/officeDocument/2006/relationships/table" Target="../tables/table9.xml"/><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2" Type="http://schemas.openxmlformats.org/officeDocument/2006/relationships/table" Target="../tables/table10.xml"/><Relationship Id="rId1" Type="http://schemas.openxmlformats.org/officeDocument/2006/relationships/drawing" Target="../drawings/drawing11.xml"/></Relationships>
</file>

<file path=xl/worksheets/_rels/sheet12.xml.rels><?xml version="1.0" encoding="UTF-8" standalone="yes"?>
<Relationships xmlns="http://schemas.openxmlformats.org/package/2006/relationships"><Relationship Id="rId2" Type="http://schemas.openxmlformats.org/officeDocument/2006/relationships/table" Target="../tables/table11.xml"/><Relationship Id="rId1" Type="http://schemas.openxmlformats.org/officeDocument/2006/relationships/drawing" Target="../drawings/drawing12.xml"/></Relationships>
</file>

<file path=xl/worksheets/_rels/sheet13.xml.rels><?xml version="1.0" encoding="UTF-8" standalone="yes"?>
<Relationships xmlns="http://schemas.openxmlformats.org/package/2006/relationships"><Relationship Id="rId2" Type="http://schemas.openxmlformats.org/officeDocument/2006/relationships/table" Target="../tables/table12.xml"/><Relationship Id="rId1" Type="http://schemas.openxmlformats.org/officeDocument/2006/relationships/drawing" Target="../drawings/drawing13.xml"/></Relationships>
</file>

<file path=xl/worksheets/_rels/sheet14.xml.rels><?xml version="1.0" encoding="UTF-8" standalone="yes"?>
<Relationships xmlns="http://schemas.openxmlformats.org/package/2006/relationships"><Relationship Id="rId2" Type="http://schemas.openxmlformats.org/officeDocument/2006/relationships/table" Target="../tables/table13.xml"/><Relationship Id="rId1" Type="http://schemas.openxmlformats.org/officeDocument/2006/relationships/drawing" Target="../drawings/drawing14.xml"/></Relationships>
</file>

<file path=xl/worksheets/_rels/sheet15.xml.rels><?xml version="1.0" encoding="UTF-8" standalone="yes"?>
<Relationships xmlns="http://schemas.openxmlformats.org/package/2006/relationships"><Relationship Id="rId2" Type="http://schemas.openxmlformats.org/officeDocument/2006/relationships/table" Target="../tables/table14.xml"/><Relationship Id="rId1" Type="http://schemas.openxmlformats.org/officeDocument/2006/relationships/drawing" Target="../drawings/drawing15.xml"/></Relationships>
</file>

<file path=xl/worksheets/_rels/sheet16.xml.rels><?xml version="1.0" encoding="UTF-8" standalone="yes"?>
<Relationships xmlns="http://schemas.openxmlformats.org/package/2006/relationships"><Relationship Id="rId2" Type="http://schemas.openxmlformats.org/officeDocument/2006/relationships/table" Target="../tables/table15.xml"/><Relationship Id="rId1" Type="http://schemas.openxmlformats.org/officeDocument/2006/relationships/drawing" Target="../drawings/drawing16.xml"/></Relationships>
</file>

<file path=xl/worksheets/_rels/sheet17.xml.rels><?xml version="1.0" encoding="UTF-8" standalone="yes"?>
<Relationships xmlns="http://schemas.openxmlformats.org/package/2006/relationships"><Relationship Id="rId2" Type="http://schemas.openxmlformats.org/officeDocument/2006/relationships/table" Target="../tables/table16.xml"/><Relationship Id="rId1" Type="http://schemas.openxmlformats.org/officeDocument/2006/relationships/drawing" Target="../drawings/drawing17.xml"/></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8.xml"/><Relationship Id="rId1" Type="http://schemas.openxmlformats.org/officeDocument/2006/relationships/hyperlink" Target="https://youtu.be/yXLoR5dQQ2A" TargetMode="External"/><Relationship Id="rId4" Type="http://schemas.openxmlformats.org/officeDocument/2006/relationships/table" Target="../tables/table17.xml"/></Relationships>
</file>

<file path=xl/worksheets/_rels/sheet19.xml.rels><?xml version="1.0" encoding="UTF-8" standalone="yes"?>
<Relationships xmlns="http://schemas.openxmlformats.org/package/2006/relationships"><Relationship Id="rId2" Type="http://schemas.openxmlformats.org/officeDocument/2006/relationships/table" Target="../tables/table18.xml"/><Relationship Id="rId1" Type="http://schemas.openxmlformats.org/officeDocument/2006/relationships/drawing" Target="../drawings/drawing19.xml"/></Relationships>
</file>

<file path=xl/worksheets/_rels/sheet21.xml.rels><?xml version="1.0" encoding="UTF-8" standalone="yes"?>
<Relationships xmlns="http://schemas.openxmlformats.org/package/2006/relationships"><Relationship Id="rId8" Type="http://schemas.openxmlformats.org/officeDocument/2006/relationships/table" Target="../tables/table26.xml"/><Relationship Id="rId13" Type="http://schemas.openxmlformats.org/officeDocument/2006/relationships/table" Target="../tables/table31.xml"/><Relationship Id="rId3" Type="http://schemas.openxmlformats.org/officeDocument/2006/relationships/table" Target="../tables/table21.xml"/><Relationship Id="rId7" Type="http://schemas.openxmlformats.org/officeDocument/2006/relationships/table" Target="../tables/table25.xml"/><Relationship Id="rId12" Type="http://schemas.openxmlformats.org/officeDocument/2006/relationships/table" Target="../tables/table30.xml"/><Relationship Id="rId2" Type="http://schemas.openxmlformats.org/officeDocument/2006/relationships/table" Target="../tables/table20.xml"/><Relationship Id="rId1" Type="http://schemas.openxmlformats.org/officeDocument/2006/relationships/table" Target="../tables/table19.xml"/><Relationship Id="rId6" Type="http://schemas.openxmlformats.org/officeDocument/2006/relationships/table" Target="../tables/table24.xml"/><Relationship Id="rId11" Type="http://schemas.openxmlformats.org/officeDocument/2006/relationships/table" Target="../tables/table29.xml"/><Relationship Id="rId5" Type="http://schemas.openxmlformats.org/officeDocument/2006/relationships/table" Target="../tables/table23.xml"/><Relationship Id="rId15" Type="http://schemas.openxmlformats.org/officeDocument/2006/relationships/table" Target="../tables/table33.xml"/><Relationship Id="rId10" Type="http://schemas.openxmlformats.org/officeDocument/2006/relationships/table" Target="../tables/table28.xml"/><Relationship Id="rId4" Type="http://schemas.openxmlformats.org/officeDocument/2006/relationships/table" Target="../tables/table22.xml"/><Relationship Id="rId9" Type="http://schemas.openxmlformats.org/officeDocument/2006/relationships/table" Target="../tables/table27.xml"/><Relationship Id="rId14" Type="http://schemas.openxmlformats.org/officeDocument/2006/relationships/table" Target="../tables/table32.xml"/></Relationships>
</file>

<file path=xl/worksheets/_rels/sheet22.xml.rels><?xml version="1.0" encoding="UTF-8" standalone="yes"?>
<Relationships xmlns="http://schemas.openxmlformats.org/package/2006/relationships"><Relationship Id="rId2" Type="http://schemas.openxmlformats.org/officeDocument/2006/relationships/table" Target="../tables/table34.xml"/><Relationship Id="rId1" Type="http://schemas.openxmlformats.org/officeDocument/2006/relationships/drawing" Target="../drawings/drawing20.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FF5FB74-5272-AA41-810D-5D124ADCE45F}">
  <dimension ref="Q3"/>
  <sheetViews>
    <sheetView zoomScale="90" zoomScaleNormal="90" workbookViewId="0">
      <selection activeCell="R50" sqref="R50"/>
    </sheetView>
  </sheetViews>
  <sheetFormatPr baseColWidth="10" defaultRowHeight="13" x14ac:dyDescent="0.15"/>
  <cols>
    <col min="1" max="1" width="10.83203125" customWidth="1"/>
    <col min="17" max="17" width="57.1640625" hidden="1" customWidth="1"/>
  </cols>
  <sheetData>
    <row r="3" spans="17:17" ht="28" x14ac:dyDescent="0.15">
      <c r="Q3" t="s">
        <v>1048</v>
      </c>
    </row>
  </sheetData>
  <pageMargins left="0.7" right="0.7" top="0.75" bottom="0.75" header="0.3" footer="0.3"/>
  <drawing r:id="rId1"/>
  <legacyDrawing r:id="rId2"/>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84F3035-B80E-A942-89DF-E83B90AFFFB4}">
  <sheetPr>
    <tabColor rgb="FFF77D35"/>
  </sheetPr>
  <dimension ref="A1:W34"/>
  <sheetViews>
    <sheetView tabSelected="1" zoomScale="90" zoomScaleNormal="90" workbookViewId="0">
      <pane ySplit="6" topLeftCell="A7" activePane="bottomLeft" state="frozen"/>
      <selection pane="bottomLeft" activeCell="AD13" sqref="AD13"/>
    </sheetView>
  </sheetViews>
  <sheetFormatPr baseColWidth="10" defaultColWidth="10.6640625" defaultRowHeight="13" x14ac:dyDescent="0.15"/>
  <cols>
    <col min="1" max="2" width="38.83203125" customWidth="1"/>
    <col min="3" max="3" width="12.33203125" customWidth="1"/>
    <col min="4" max="4" width="30" bestFit="1" customWidth="1"/>
    <col min="5" max="5" width="42" customWidth="1"/>
    <col min="6" max="6" width="48.83203125" customWidth="1"/>
    <col min="7" max="7" width="14" customWidth="1"/>
    <col min="8" max="58" width="5.83203125" customWidth="1"/>
  </cols>
  <sheetData>
    <row r="1" spans="1:23" ht="30" customHeight="1" x14ac:dyDescent="0.15">
      <c r="A1" s="145" t="s">
        <v>179</v>
      </c>
      <c r="B1" s="145"/>
      <c r="C1" s="145"/>
      <c r="D1" s="145"/>
      <c r="E1" s="145"/>
      <c r="F1" s="145"/>
      <c r="G1" s="145"/>
    </row>
    <row r="2" spans="1:23" ht="30" customHeight="1" x14ac:dyDescent="0.15">
      <c r="A2" s="64" t="s">
        <v>983</v>
      </c>
      <c r="B2" s="146" t="s">
        <v>1001</v>
      </c>
      <c r="C2" s="146"/>
      <c r="D2" s="146"/>
      <c r="E2" s="146"/>
      <c r="F2" s="146"/>
      <c r="G2" s="146"/>
    </row>
    <row r="3" spans="1:23" s="9" customFormat="1" ht="160" customHeight="1" x14ac:dyDescent="0.15">
      <c r="A3" s="147" t="s">
        <v>1030</v>
      </c>
      <c r="B3" s="148"/>
      <c r="C3" s="148"/>
      <c r="D3" s="148"/>
      <c r="E3" s="148"/>
      <c r="G3"/>
      <c r="H3"/>
      <c r="M3"/>
      <c r="W3"/>
    </row>
    <row r="4" spans="1:23" s="2" customFormat="1" ht="6" customHeight="1" x14ac:dyDescent="0.15">
      <c r="A4" s="7"/>
      <c r="B4" s="8"/>
      <c r="C4" s="8"/>
      <c r="D4" s="8"/>
      <c r="E4" s="8"/>
      <c r="W4"/>
    </row>
    <row r="5" spans="1:23" ht="35" customHeight="1" x14ac:dyDescent="0.15">
      <c r="A5" s="149" t="s">
        <v>1041</v>
      </c>
      <c r="B5" s="149"/>
      <c r="C5" s="149"/>
      <c r="D5" s="149"/>
      <c r="E5" s="149"/>
      <c r="F5" s="149"/>
      <c r="G5" s="149"/>
    </row>
    <row r="6" spans="1:23" ht="50" customHeight="1" x14ac:dyDescent="0.15">
      <c r="A6" s="61" t="s">
        <v>178</v>
      </c>
      <c r="B6" s="61" t="s">
        <v>1043</v>
      </c>
      <c r="C6" s="62" t="s">
        <v>1015</v>
      </c>
      <c r="D6" s="62" t="s">
        <v>1045</v>
      </c>
      <c r="E6" s="62" t="s">
        <v>1044</v>
      </c>
      <c r="F6" s="61" t="s">
        <v>173</v>
      </c>
      <c r="G6" s="62" t="s">
        <v>1032</v>
      </c>
    </row>
    <row r="7" spans="1:23" ht="74" customHeight="1" x14ac:dyDescent="0.15">
      <c r="A7" s="39" t="s">
        <v>982</v>
      </c>
      <c r="B7" s="5" t="s">
        <v>243</v>
      </c>
      <c r="C7" s="39"/>
      <c r="D7" s="45" t="s">
        <v>182</v>
      </c>
      <c r="E7" s="59"/>
      <c r="F7" s="60" t="s">
        <v>1033</v>
      </c>
      <c r="G7" s="34">
        <v>45436</v>
      </c>
    </row>
    <row r="8" spans="1:23" ht="74" customHeight="1" x14ac:dyDescent="0.15">
      <c r="A8" s="39" t="s">
        <v>988</v>
      </c>
      <c r="B8" s="5" t="s">
        <v>18</v>
      </c>
      <c r="C8" s="39"/>
      <c r="D8" s="45" t="s">
        <v>62</v>
      </c>
      <c r="E8" s="59"/>
      <c r="F8" s="60" t="s">
        <v>1036</v>
      </c>
      <c r="G8" s="34">
        <v>45429</v>
      </c>
    </row>
    <row r="9" spans="1:23" ht="74" customHeight="1" x14ac:dyDescent="0.15">
      <c r="A9" s="39" t="s">
        <v>1394</v>
      </c>
      <c r="B9" s="5" t="s">
        <v>1395</v>
      </c>
      <c r="C9" s="39"/>
      <c r="D9" s="162" t="s">
        <v>1393</v>
      </c>
      <c r="E9" s="59"/>
      <c r="F9" s="60" t="s">
        <v>1405</v>
      </c>
      <c r="G9" s="34">
        <v>45429</v>
      </c>
    </row>
    <row r="10" spans="1:23" ht="74" customHeight="1" x14ac:dyDescent="0.15">
      <c r="A10" s="161" t="s">
        <v>987</v>
      </c>
      <c r="B10" s="5" t="s">
        <v>136</v>
      </c>
      <c r="C10" s="39"/>
      <c r="D10" s="45" t="s">
        <v>166</v>
      </c>
      <c r="E10" s="59"/>
      <c r="F10" s="60" t="s">
        <v>1145</v>
      </c>
      <c r="G10" s="164">
        <v>45429</v>
      </c>
    </row>
    <row r="11" spans="1:23" ht="74" customHeight="1" x14ac:dyDescent="0.15">
      <c r="A11" s="86" t="s">
        <v>1483</v>
      </c>
      <c r="B11" s="5" t="s">
        <v>1239</v>
      </c>
      <c r="C11" s="39"/>
      <c r="D11" s="162" t="s">
        <v>1238</v>
      </c>
      <c r="E11" s="59"/>
      <c r="F11" s="60" t="s">
        <v>1480</v>
      </c>
      <c r="G11" s="163">
        <v>45383</v>
      </c>
    </row>
    <row r="12" spans="1:23" ht="74" customHeight="1" x14ac:dyDescent="0.15">
      <c r="A12" s="86" t="s">
        <v>989</v>
      </c>
      <c r="B12" s="5" t="s">
        <v>939</v>
      </c>
      <c r="C12" s="39"/>
      <c r="D12" s="45" t="s">
        <v>63</v>
      </c>
      <c r="E12" s="59"/>
      <c r="F12" s="60" t="s">
        <v>1037</v>
      </c>
      <c r="G12" s="47">
        <v>45079</v>
      </c>
    </row>
    <row r="13" spans="1:23" ht="74" customHeight="1" x14ac:dyDescent="0.15">
      <c r="A13" s="65" t="s">
        <v>1061</v>
      </c>
      <c r="B13" s="5" t="s">
        <v>1059</v>
      </c>
      <c r="C13" s="39"/>
      <c r="D13" s="45" t="s">
        <v>1060</v>
      </c>
      <c r="E13" s="59"/>
      <c r="F13" s="60" t="s">
        <v>1072</v>
      </c>
      <c r="G13" s="47">
        <v>44511</v>
      </c>
    </row>
    <row r="14" spans="1:23" ht="74" customHeight="1" x14ac:dyDescent="0.15">
      <c r="A14" s="86" t="s">
        <v>994</v>
      </c>
      <c r="B14" s="5" t="s">
        <v>44</v>
      </c>
      <c r="C14" s="39"/>
      <c r="D14" s="5" t="s">
        <v>66</v>
      </c>
      <c r="E14" s="59"/>
      <c r="F14" s="60" t="s">
        <v>1038</v>
      </c>
      <c r="G14" s="12">
        <v>44508</v>
      </c>
    </row>
    <row r="15" spans="1:23" ht="74" customHeight="1" x14ac:dyDescent="0.15">
      <c r="A15" s="65" t="s">
        <v>984</v>
      </c>
      <c r="B15" s="5" t="s">
        <v>56</v>
      </c>
      <c r="C15" s="39"/>
      <c r="D15" s="45" t="s">
        <v>60</v>
      </c>
      <c r="E15" s="59"/>
      <c r="F15" s="60" t="s">
        <v>1034</v>
      </c>
      <c r="G15" s="47">
        <v>43941</v>
      </c>
    </row>
    <row r="16" spans="1:23" ht="74" customHeight="1" x14ac:dyDescent="0.15">
      <c r="A16" s="65" t="s">
        <v>991</v>
      </c>
      <c r="B16" s="5" t="s">
        <v>53</v>
      </c>
      <c r="C16" s="39"/>
      <c r="D16" s="45" t="s">
        <v>165</v>
      </c>
      <c r="E16" s="59"/>
      <c r="F16" s="60" t="s">
        <v>1003</v>
      </c>
      <c r="G16" s="47">
        <v>43941</v>
      </c>
    </row>
    <row r="17" spans="1:7" ht="74" customHeight="1" x14ac:dyDescent="0.15">
      <c r="A17" s="65" t="s">
        <v>1013</v>
      </c>
      <c r="B17" s="5" t="s">
        <v>159</v>
      </c>
      <c r="C17" s="39"/>
      <c r="D17" s="45" t="s">
        <v>167</v>
      </c>
      <c r="E17" s="59"/>
      <c r="F17" s="60" t="s">
        <v>75</v>
      </c>
      <c r="G17" s="47">
        <v>43941</v>
      </c>
    </row>
    <row r="18" spans="1:7" ht="74" customHeight="1" x14ac:dyDescent="0.15">
      <c r="A18" s="65" t="s">
        <v>1014</v>
      </c>
      <c r="B18" s="5" t="s">
        <v>53</v>
      </c>
      <c r="C18" s="39"/>
      <c r="D18" s="45" t="s">
        <v>67</v>
      </c>
      <c r="E18" s="59"/>
      <c r="F18" s="60" t="s">
        <v>75</v>
      </c>
      <c r="G18" s="47">
        <v>43941</v>
      </c>
    </row>
    <row r="19" spans="1:7" ht="74" customHeight="1" x14ac:dyDescent="0.15">
      <c r="A19" s="65" t="s">
        <v>996</v>
      </c>
      <c r="B19" s="5" t="s">
        <v>115</v>
      </c>
      <c r="C19" s="39"/>
      <c r="D19" s="45" t="s">
        <v>61</v>
      </c>
      <c r="E19" s="59"/>
      <c r="F19" s="60"/>
      <c r="G19" s="47">
        <v>43941</v>
      </c>
    </row>
    <row r="20" spans="1:7" ht="74" customHeight="1" x14ac:dyDescent="0.15">
      <c r="A20" s="65" t="s">
        <v>986</v>
      </c>
      <c r="B20" s="5" t="s">
        <v>116</v>
      </c>
      <c r="C20" s="39"/>
      <c r="D20" s="45" t="s">
        <v>111</v>
      </c>
      <c r="E20" s="59"/>
      <c r="F20" s="60" t="s">
        <v>1062</v>
      </c>
      <c r="G20" s="12">
        <v>43941</v>
      </c>
    </row>
    <row r="21" spans="1:7" ht="74" customHeight="1" x14ac:dyDescent="0.15">
      <c r="A21" s="65" t="s">
        <v>1007</v>
      </c>
      <c r="B21" s="5" t="s">
        <v>32</v>
      </c>
      <c r="C21" s="39"/>
      <c r="D21" s="45" t="s">
        <v>65</v>
      </c>
      <c r="E21" s="59"/>
      <c r="F21" s="60"/>
      <c r="G21" s="47">
        <v>43902</v>
      </c>
    </row>
    <row r="22" spans="1:7" ht="74" customHeight="1" x14ac:dyDescent="0.15">
      <c r="A22" s="65" t="s">
        <v>990</v>
      </c>
      <c r="B22" s="5" t="s">
        <v>6</v>
      </c>
      <c r="C22" s="39"/>
      <c r="D22" s="45" t="s">
        <v>68</v>
      </c>
      <c r="E22" s="59"/>
      <c r="F22" s="60" t="s">
        <v>1035</v>
      </c>
      <c r="G22" s="47">
        <v>43888</v>
      </c>
    </row>
    <row r="23" spans="1:7" ht="74" customHeight="1" x14ac:dyDescent="0.15">
      <c r="A23" s="65" t="s">
        <v>992</v>
      </c>
      <c r="B23" s="5" t="s">
        <v>72</v>
      </c>
      <c r="C23" s="39"/>
      <c r="D23" s="5" t="s">
        <v>74</v>
      </c>
      <c r="E23" s="134"/>
      <c r="F23" s="60" t="s">
        <v>995</v>
      </c>
      <c r="G23" s="47">
        <v>43888</v>
      </c>
    </row>
    <row r="24" spans="1:7" ht="74" customHeight="1" x14ac:dyDescent="0.15">
      <c r="A24" s="86" t="s">
        <v>993</v>
      </c>
      <c r="B24" s="5" t="s">
        <v>26</v>
      </c>
      <c r="C24" s="39"/>
      <c r="D24" s="5" t="s">
        <v>64</v>
      </c>
      <c r="E24" s="134"/>
      <c r="F24" s="25"/>
      <c r="G24" s="12">
        <v>43888</v>
      </c>
    </row>
    <row r="25" spans="1:7" ht="74" customHeight="1" x14ac:dyDescent="0.15">
      <c r="A25" s="86" t="s">
        <v>985</v>
      </c>
      <c r="B25" s="5" t="s">
        <v>1058</v>
      </c>
      <c r="C25" s="39"/>
      <c r="D25" s="5" t="s">
        <v>168</v>
      </c>
      <c r="E25" s="134"/>
      <c r="F25" s="60" t="s">
        <v>1062</v>
      </c>
      <c r="G25" s="47">
        <v>43888</v>
      </c>
    </row>
    <row r="32" spans="1:7" ht="18" x14ac:dyDescent="0.2">
      <c r="C32" s="1"/>
    </row>
    <row r="34" spans="3:3" ht="18" x14ac:dyDescent="0.2">
      <c r="C34" s="1"/>
    </row>
  </sheetData>
  <mergeCells count="4">
    <mergeCell ref="A1:G1"/>
    <mergeCell ref="B2:G2"/>
    <mergeCell ref="A3:E3"/>
    <mergeCell ref="A5:G5"/>
  </mergeCells>
  <phoneticPr fontId="16" type="noConversion"/>
  <hyperlinks>
    <hyperlink ref="A16" location="PIZZA!A8" display="PIZZA!A8" xr:uid="{1F3BFE2E-9517-C74E-AA8B-C38E85B6E241}"/>
    <hyperlink ref="A23" location="POM!A8" display="POM!A8" xr:uid="{C4375467-D60E-D946-8135-EC04DD18046C}"/>
    <hyperlink ref="A24" location="ROLLS!A8" display="ROLLS!A8" xr:uid="{8C676B72-02FF-294B-9F05-D28D6732354A}"/>
    <hyperlink ref="A22" location="BOLI!A8" display="BOLI!A8" xr:uid="{6607D57D-DC72-594E-B331-49B737C96930}"/>
    <hyperlink ref="A14" location="'SANDOS, COMBOS, CHIPS'!A8" display="'SANDOS, COMBOS, CHIPS'!A8" xr:uid="{AFC9DE2A-7327-5646-8BFF-8CE7909FBC32}"/>
    <hyperlink ref="A15" location="APPETIZERS!A8" display="APPETIZERS!A8" xr:uid="{20E6F774-4931-3641-A8DF-80B760B69DDE}"/>
    <hyperlink ref="A21" location="SALADS!A8" display="SALADS!A8" xr:uid="{1A627AFD-5CCE-DD44-A859-2F0C13EF412D}"/>
    <hyperlink ref="A8" location="DESSERTS!A8" display="DESSERTS!A8" xr:uid="{36A41D45-46FC-B049-A97C-92710FA5E1C3}"/>
    <hyperlink ref="A10" location="'DRINKS (Non-Alc)'!A8" display="'DRINKS (Non-Alc)'!A8" xr:uid="{8EAEC207-FD30-3F4D-8CD5-6FE5774D7F63}"/>
    <hyperlink ref="A12" location="EXTRAS!A8" display="EXTRAS!A8" xr:uid="{3811A780-66B9-C548-BE66-B44C0A558965}"/>
    <hyperlink ref="A19" location="'DAVE''S DEALS'!A8" display="'DAVE''S DEALS'!A8" xr:uid="{0BCF4503-E8C0-2341-B495-8FA15B73539E}"/>
    <hyperlink ref="A7" location="'DRINKS (Beer)'!A8" display="'DRINKS (Beer)'!A8" xr:uid="{658EC975-E571-C94F-BCD3-27D886694AD5}"/>
    <hyperlink ref="A2" r:id="rId1" xr:uid="{DA4504CD-C4E7-1C4D-88AD-83CB852CC51A}"/>
    <hyperlink ref="A11" location="LTO!A1" display="LTO!A1" xr:uid="{D9182A3F-DBC5-2749-A3DE-250433186604}"/>
    <hyperlink ref="A9" location="PICK3!A1" display="PICK3!A1" xr:uid="{3DDB62C5-850B-3C42-B900-8FB4B0E197BC}"/>
  </hyperlinks>
  <pageMargins left="0.7" right="0.7" top="0.75" bottom="0.75" header="0.3" footer="0.3"/>
  <pageSetup orientation="portrait" horizontalDpi="0" verticalDpi="0"/>
  <drawing r:id="rId2"/>
  <legacyDrawing r:id="rId3"/>
  <tableParts count="1">
    <tablePart r:id="rId4"/>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9BC7E00-6B01-194A-8D99-253C3E62FD67}">
  <sheetPr>
    <tabColor rgb="FF78B642"/>
    <pageSetUpPr fitToPage="1"/>
  </sheetPr>
  <dimension ref="A1:R11"/>
  <sheetViews>
    <sheetView zoomScaleNormal="100" workbookViewId="0">
      <pane ySplit="7" topLeftCell="A8" activePane="bottomLeft" state="frozen"/>
      <selection pane="bottomLeft"/>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59" width="5.83203125" style="2" customWidth="1"/>
    <col min="60"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1481</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ht="74" customHeight="1" x14ac:dyDescent="0.15">
      <c r="A8" s="21" t="s">
        <v>1482</v>
      </c>
      <c r="B8" s="5" t="s">
        <v>1240</v>
      </c>
      <c r="C8" s="30"/>
      <c r="D8" s="5" t="s">
        <v>1241</v>
      </c>
      <c r="E8" s="30"/>
      <c r="F8" s="12">
        <v>45383</v>
      </c>
    </row>
    <row r="9" spans="1:18" ht="19" customHeight="1" x14ac:dyDescent="0.15">
      <c r="A9" s="69" t="s">
        <v>597</v>
      </c>
      <c r="B9" s="70">
        <f>SUBTOTAL(103,AppPix13[Item Web Thumb filename])</f>
        <v>1</v>
      </c>
      <c r="C9" s="71"/>
      <c r="D9" s="71">
        <f>SUBTOTAL(103,AppPix13[Item Web Image filename])</f>
        <v>1</v>
      </c>
      <c r="E9" s="72"/>
      <c r="F9" s="73"/>
    </row>
    <row r="10" spans="1:18" x14ac:dyDescent="0.15">
      <c r="A10" s="43">
        <f>AppPix13[[#Totals],[Item Web Thumb filename]]+AppPix13[[#Totals],[Item Web Image filename]]</f>
        <v>2</v>
      </c>
    </row>
    <row r="11" spans="1:18" x14ac:dyDescent="0.15">
      <c r="A11" s="43"/>
    </row>
  </sheetData>
  <sheetProtection formatCells="0" formatColumns="0" formatRows="0" insertColumns="0" insertRows="0" insertHyperlinks="0" deleteColumns="0" deleteRows="0" selectLockedCells="1" sort="0" autoFilter="0" pivotTables="0"/>
  <mergeCells count="4">
    <mergeCell ref="B1:F2"/>
    <mergeCell ref="B3:F3"/>
    <mergeCell ref="B4:F4"/>
    <mergeCell ref="A6:F6"/>
  </mergeCells>
  <conditionalFormatting sqref="A11">
    <cfRule type="cellIs" dxfId="34" priority="1" operator="lessThan">
      <formula>0</formula>
    </cfRule>
  </conditionalFormatting>
  <hyperlinks>
    <hyperlink ref="B4:E4" location="'GROUP HEADER IMAGES'!A8" display="Click here to return to Group List" xr:uid="{5A2F3E73-F431-454E-8B73-B16B92DDFFAA}"/>
    <hyperlink ref="B4:F4" location="GROUPS!A1" display="Click here to return to Group List" xr:uid="{F3EE720F-5DCC-CF4C-AEE0-17A9E818378E}"/>
  </hyperlinks>
  <printOptions horizontalCentered="1"/>
  <pageMargins left="0.25" right="0.25" top="0.75" bottom="0.75" header="0.3" footer="0.3"/>
  <pageSetup scale="57" orientation="portrait"/>
  <drawing r:id="rId1"/>
  <tableParts count="1">
    <tablePart r:id="rId2"/>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112BC45-36B3-F643-A856-BC9B3506EFB2}">
  <sheetPr codeName="Sheet11">
    <tabColor rgb="FF78B642"/>
    <pageSetUpPr fitToPage="1"/>
  </sheetPr>
  <dimension ref="A1:R15"/>
  <sheetViews>
    <sheetView zoomScaleNormal="100" workbookViewId="0">
      <pane ySplit="7" topLeftCell="A8" activePane="bottomLeft" state="frozen"/>
      <selection pane="bottomLeft"/>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59" width="5.83203125" style="2" customWidth="1"/>
    <col min="60"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129</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ht="74" customHeight="1" x14ac:dyDescent="0.2">
      <c r="A8" s="23" t="s">
        <v>723</v>
      </c>
      <c r="B8" s="45" t="s">
        <v>54</v>
      </c>
      <c r="C8" s="46"/>
      <c r="D8" s="45" t="s">
        <v>55</v>
      </c>
      <c r="E8" s="46"/>
      <c r="F8" s="47">
        <v>43888</v>
      </c>
    </row>
    <row r="9" spans="1:18" ht="74" customHeight="1" x14ac:dyDescent="0.2">
      <c r="A9" s="21" t="s">
        <v>724</v>
      </c>
      <c r="B9" s="5" t="s">
        <v>56</v>
      </c>
      <c r="C9" s="31"/>
      <c r="D9" s="5" t="s">
        <v>57</v>
      </c>
      <c r="E9" s="31"/>
      <c r="F9" s="12">
        <v>43888</v>
      </c>
    </row>
    <row r="10" spans="1:18" ht="74" customHeight="1" x14ac:dyDescent="0.2">
      <c r="A10" s="21" t="s">
        <v>46</v>
      </c>
      <c r="B10" s="5" t="s">
        <v>58</v>
      </c>
      <c r="C10" s="31"/>
      <c r="D10" s="5" t="s">
        <v>59</v>
      </c>
      <c r="E10" s="31"/>
      <c r="F10" s="12">
        <v>43888</v>
      </c>
    </row>
    <row r="11" spans="1:18" ht="74" customHeight="1" x14ac:dyDescent="0.2">
      <c r="A11" s="21" t="s">
        <v>725</v>
      </c>
      <c r="B11" s="5" t="s">
        <v>76</v>
      </c>
      <c r="C11" s="31"/>
      <c r="D11" s="5" t="s">
        <v>77</v>
      </c>
      <c r="E11" s="31"/>
      <c r="F11" s="12">
        <v>43902</v>
      </c>
    </row>
    <row r="12" spans="1:18" ht="74" customHeight="1" x14ac:dyDescent="0.2">
      <c r="A12" s="21" t="s">
        <v>722</v>
      </c>
      <c r="B12" s="5" t="s">
        <v>193</v>
      </c>
      <c r="C12" s="31"/>
      <c r="D12" s="5" t="s">
        <v>194</v>
      </c>
      <c r="E12" s="31"/>
      <c r="F12" s="12">
        <v>43941</v>
      </c>
    </row>
    <row r="13" spans="1:18" ht="17" x14ac:dyDescent="0.15">
      <c r="A13" s="69" t="s">
        <v>597</v>
      </c>
      <c r="B13" s="70">
        <f>SUBTOTAL(103,AppPix[Item Web Thumb filename])</f>
        <v>5</v>
      </c>
      <c r="C13" s="71"/>
      <c r="D13" s="71">
        <f>SUBTOTAL(103,AppPix[Item Web Image filename])</f>
        <v>5</v>
      </c>
      <c r="E13" s="72"/>
      <c r="F13" s="73"/>
    </row>
    <row r="14" spans="1:18" x14ac:dyDescent="0.15">
      <c r="A14" s="43">
        <f>AppPix[[#Totals],[Item Web Thumb filename]]+AppPix[[#Totals],[Item Web Image filename]]</f>
        <v>10</v>
      </c>
    </row>
    <row r="15" spans="1:18" x14ac:dyDescent="0.15">
      <c r="A15" s="43"/>
    </row>
  </sheetData>
  <sheetProtection formatCells="0" formatColumns="0" formatRows="0" insertColumns="0" insertRows="0" insertHyperlinks="0" deleteColumns="0" deleteRows="0" selectLockedCells="1" sort="0" autoFilter="0" pivotTables="0"/>
  <mergeCells count="4">
    <mergeCell ref="B1:F2"/>
    <mergeCell ref="B3:F3"/>
    <mergeCell ref="A6:F6"/>
    <mergeCell ref="B4:F4"/>
  </mergeCells>
  <conditionalFormatting sqref="A15">
    <cfRule type="cellIs" dxfId="33" priority="1" operator="lessThan">
      <formula>0</formula>
    </cfRule>
  </conditionalFormatting>
  <hyperlinks>
    <hyperlink ref="B4:E4" location="'GROUP HEADER IMAGES'!A8" display="Click here to return to Group List" xr:uid="{3BAFBE2E-1BC8-E849-ABDE-278AC1918564}"/>
    <hyperlink ref="B4:F4" location="GROUPS!A1" display="Click here to return to Group List" xr:uid="{22890850-C351-F449-9725-4D410273E7A7}"/>
  </hyperlinks>
  <printOptions horizontalCentered="1"/>
  <pageMargins left="0.25" right="0.25" top="0.75" bottom="0.75" header="0.3" footer="0.3"/>
  <pageSetup scale="57" orientation="portrait"/>
  <drawing r:id="rId1"/>
  <tableParts count="1">
    <tablePart r:id="rId2"/>
  </tableParts>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16CCECC-FB56-C743-BD25-D41BF30D7190}">
  <sheetPr codeName="Sheet7">
    <tabColor rgb="FF78B642"/>
    <pageSetUpPr fitToPage="1"/>
  </sheetPr>
  <dimension ref="A1:R14"/>
  <sheetViews>
    <sheetView zoomScaleNormal="100" workbookViewId="0">
      <pane ySplit="7" topLeftCell="A8" activePane="bottomLeft" state="frozen"/>
      <selection pane="bottomLeft"/>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117" width="5.83203125" style="2" customWidth="1"/>
    <col min="118"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680</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ht="74" customHeight="1" x14ac:dyDescent="0.2">
      <c r="A8" s="23" t="s">
        <v>10</v>
      </c>
      <c r="B8" s="45" t="s">
        <v>2</v>
      </c>
      <c r="C8" s="46"/>
      <c r="D8" s="45" t="s">
        <v>3</v>
      </c>
      <c r="E8" s="46"/>
      <c r="F8" s="47">
        <v>43888</v>
      </c>
    </row>
    <row r="9" spans="1:18" ht="74" customHeight="1" x14ac:dyDescent="0.2">
      <c r="A9" s="21" t="s">
        <v>11</v>
      </c>
      <c r="B9" s="5" t="s">
        <v>4</v>
      </c>
      <c r="C9" s="31"/>
      <c r="D9" s="5" t="s">
        <v>5</v>
      </c>
      <c r="E9" s="31"/>
      <c r="F9" s="12">
        <v>43888</v>
      </c>
    </row>
    <row r="10" spans="1:18" ht="74" customHeight="1" x14ac:dyDescent="0.2">
      <c r="A10" s="21" t="s">
        <v>12</v>
      </c>
      <c r="B10" s="5" t="s">
        <v>6</v>
      </c>
      <c r="C10" s="31"/>
      <c r="D10" s="5" t="s">
        <v>7</v>
      </c>
      <c r="E10" s="31"/>
      <c r="F10" s="12">
        <v>43888</v>
      </c>
    </row>
    <row r="11" spans="1:18" ht="74" customHeight="1" x14ac:dyDescent="0.2">
      <c r="A11" s="21" t="s">
        <v>13</v>
      </c>
      <c r="B11" s="5" t="s">
        <v>8</v>
      </c>
      <c r="C11" s="31"/>
      <c r="D11" s="5" t="s">
        <v>9</v>
      </c>
      <c r="E11" s="31"/>
      <c r="F11" s="12">
        <v>43888</v>
      </c>
    </row>
    <row r="12" spans="1:18" ht="19" x14ac:dyDescent="0.15">
      <c r="A12" s="66" t="s">
        <v>597</v>
      </c>
      <c r="B12" s="74">
        <f>SUBTOTAL(103,BoliPix[Item Web Thumb filename])</f>
        <v>4</v>
      </c>
      <c r="C12" s="74"/>
      <c r="D12" s="74">
        <f>SUBTOTAL(103,BoliPix[Item Web Image filename])</f>
        <v>4</v>
      </c>
      <c r="E12" s="74"/>
      <c r="F12" s="74"/>
    </row>
    <row r="13" spans="1:18" x14ac:dyDescent="0.15">
      <c r="A13" s="2">
        <f>BoliPix[[#Totals],[Item Web Thumb filename]]+BoliPix[[#Totals],[Item Web Image filename]]</f>
        <v>8</v>
      </c>
    </row>
    <row r="14" spans="1:18" x14ac:dyDescent="0.15">
      <c r="A14" s="2"/>
    </row>
  </sheetData>
  <sheetProtection formatCells="0" formatColumns="0" formatRows="0" insertColumns="0" insertRows="0" insertHyperlinks="0" deleteColumns="0" deleteRows="0" selectLockedCells="1" sort="0" autoFilter="0" pivotTables="0"/>
  <mergeCells count="4">
    <mergeCell ref="A6:F6"/>
    <mergeCell ref="B1:F2"/>
    <mergeCell ref="B3:F3"/>
    <mergeCell ref="B4:F4"/>
  </mergeCells>
  <conditionalFormatting sqref="A14">
    <cfRule type="cellIs" dxfId="32" priority="1" operator="lessThan">
      <formula>0</formula>
    </cfRule>
  </conditionalFormatting>
  <hyperlinks>
    <hyperlink ref="B4:E4" location="'GROUP HEADER IMAGES'!A8" display="Click here to return to Group List" xr:uid="{AED6971B-EBC4-524D-816A-B6DE9C5B785F}"/>
    <hyperlink ref="B4:F4" location="GROUPS!A1" display="Click here to return to Group List" xr:uid="{A3DCF3B2-C98F-6945-AF2D-81FF0A20CF8C}"/>
  </hyperlinks>
  <printOptions horizontalCentered="1"/>
  <pageMargins left="0.25" right="0.25" top="0.75" bottom="0.75" header="0.3" footer="0.3"/>
  <pageSetup scale="57" orientation="portrait"/>
  <drawing r:id="rId1"/>
  <tableParts count="1">
    <tablePart r:id="rId2"/>
  </tableParts>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F122B3-AD87-0A41-8C75-34550EAE2114}">
  <sheetPr codeName="Sheet9">
    <tabColor rgb="FF5D2787"/>
    <pageSetUpPr fitToPage="1"/>
  </sheetPr>
  <dimension ref="A1:R75"/>
  <sheetViews>
    <sheetView zoomScaleNormal="100" workbookViewId="0">
      <pane ySplit="7" topLeftCell="A8" activePane="bottomLeft" state="frozen"/>
      <selection pane="bottomLeft" activeCell="AA15" sqref="AA15"/>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93" width="5.83203125" style="2" customWidth="1"/>
    <col min="94"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726</v>
      </c>
      <c r="B6" s="154"/>
      <c r="C6" s="154"/>
      <c r="D6" s="154"/>
      <c r="E6" s="154"/>
      <c r="F6" s="154"/>
    </row>
    <row r="7" spans="1:18" s="11" customFormat="1" ht="70" customHeight="1" thickBot="1" x14ac:dyDescent="0.2">
      <c r="A7" s="16" t="s">
        <v>0</v>
      </c>
      <c r="B7" s="16" t="s">
        <v>1046</v>
      </c>
      <c r="C7" s="17" t="s">
        <v>556</v>
      </c>
      <c r="D7" s="16" t="s">
        <v>1047</v>
      </c>
      <c r="E7" s="17" t="s">
        <v>557</v>
      </c>
      <c r="F7" s="17" t="s">
        <v>546</v>
      </c>
    </row>
    <row r="8" spans="1:18" s="11" customFormat="1" ht="74" customHeight="1" x14ac:dyDescent="0.15">
      <c r="A8" s="168" t="s">
        <v>1506</v>
      </c>
      <c r="B8" s="26" t="s">
        <v>1504</v>
      </c>
      <c r="C8" s="30"/>
      <c r="D8" s="26" t="s">
        <v>1505</v>
      </c>
      <c r="E8" s="30"/>
      <c r="F8" s="34">
        <v>45436</v>
      </c>
    </row>
    <row r="9" spans="1:18" s="11" customFormat="1" ht="74" customHeight="1" x14ac:dyDescent="0.15">
      <c r="A9" s="168" t="s">
        <v>1502</v>
      </c>
      <c r="B9" s="26" t="s">
        <v>1501</v>
      </c>
      <c r="C9" s="30"/>
      <c r="D9" s="26" t="s">
        <v>1503</v>
      </c>
      <c r="E9" s="30"/>
      <c r="F9" s="34">
        <v>45436</v>
      </c>
    </row>
    <row r="10" spans="1:18" s="11" customFormat="1" ht="74" customHeight="1" x14ac:dyDescent="0.15">
      <c r="A10" s="165" t="s">
        <v>766</v>
      </c>
      <c r="B10" s="41" t="s">
        <v>589</v>
      </c>
      <c r="C10" s="30"/>
      <c r="D10" s="41" t="s">
        <v>590</v>
      </c>
      <c r="E10" s="30"/>
      <c r="F10" s="166">
        <v>45436</v>
      </c>
    </row>
    <row r="11" spans="1:18" s="11" customFormat="1" ht="74" customHeight="1" x14ac:dyDescent="0.15">
      <c r="A11" s="165" t="s">
        <v>1486</v>
      </c>
      <c r="B11" s="41" t="s">
        <v>1492</v>
      </c>
      <c r="C11" s="30"/>
      <c r="D11" s="41" t="s">
        <v>1491</v>
      </c>
      <c r="E11" s="30"/>
      <c r="F11" s="166">
        <v>45436</v>
      </c>
    </row>
    <row r="12" spans="1:18" s="11" customFormat="1" ht="74" customHeight="1" x14ac:dyDescent="0.15">
      <c r="A12" s="168" t="s">
        <v>1484</v>
      </c>
      <c r="B12" s="26" t="s">
        <v>1490</v>
      </c>
      <c r="C12" s="30"/>
      <c r="D12" s="26" t="s">
        <v>1489</v>
      </c>
      <c r="E12" s="30"/>
      <c r="F12" s="34">
        <v>45429</v>
      </c>
    </row>
    <row r="13" spans="1:18" s="11" customFormat="1" ht="74" customHeight="1" x14ac:dyDescent="0.15">
      <c r="A13" s="168" t="s">
        <v>1485</v>
      </c>
      <c r="B13" s="26" t="s">
        <v>1494</v>
      </c>
      <c r="C13" s="30"/>
      <c r="D13" s="26" t="s">
        <v>1493</v>
      </c>
      <c r="E13" s="30"/>
      <c r="F13" s="34">
        <v>45429</v>
      </c>
    </row>
    <row r="14" spans="1:18" s="11" customFormat="1" ht="74" customHeight="1" x14ac:dyDescent="0.15">
      <c r="A14" s="168" t="s">
        <v>1507</v>
      </c>
      <c r="B14" s="26" t="s">
        <v>1488</v>
      </c>
      <c r="C14" s="30"/>
      <c r="D14" s="26" t="s">
        <v>1487</v>
      </c>
      <c r="E14" s="30"/>
      <c r="F14" s="34">
        <v>45429</v>
      </c>
    </row>
    <row r="15" spans="1:18" s="11" customFormat="1" ht="74" customHeight="1" x14ac:dyDescent="0.15">
      <c r="A15" s="35" t="s">
        <v>1429</v>
      </c>
      <c r="B15" s="5" t="s">
        <v>1432</v>
      </c>
      <c r="C15" s="30"/>
      <c r="D15" s="5" t="s">
        <v>1433</v>
      </c>
      <c r="E15" s="30"/>
      <c r="F15" s="12">
        <v>45176</v>
      </c>
    </row>
    <row r="16" spans="1:18" ht="74" customHeight="1" x14ac:dyDescent="0.15">
      <c r="A16" s="35" t="s">
        <v>1428</v>
      </c>
      <c r="B16" s="5" t="s">
        <v>1431</v>
      </c>
      <c r="C16" s="30"/>
      <c r="D16" s="5" t="s">
        <v>1430</v>
      </c>
      <c r="E16" s="30"/>
      <c r="F16" s="12">
        <v>45176</v>
      </c>
    </row>
    <row r="17" spans="1:8" ht="74" customHeight="1" x14ac:dyDescent="0.15">
      <c r="A17" s="35" t="s">
        <v>1422</v>
      </c>
      <c r="B17" s="5" t="s">
        <v>1425</v>
      </c>
      <c r="C17" s="30"/>
      <c r="D17" s="5" t="s">
        <v>1424</v>
      </c>
      <c r="E17" s="30"/>
      <c r="F17" s="12">
        <v>45121</v>
      </c>
    </row>
    <row r="18" spans="1:8" ht="74" customHeight="1" x14ac:dyDescent="0.15">
      <c r="A18" s="35" t="s">
        <v>1423</v>
      </c>
      <c r="B18" s="5" t="s">
        <v>1427</v>
      </c>
      <c r="C18" s="30"/>
      <c r="D18" s="5" t="s">
        <v>1426</v>
      </c>
      <c r="E18" s="30"/>
      <c r="F18" s="12">
        <v>45121</v>
      </c>
      <c r="H18" s="2" t="s">
        <v>536</v>
      </c>
    </row>
    <row r="19" spans="1:8" ht="74" customHeight="1" x14ac:dyDescent="0.15">
      <c r="A19" s="35" t="s">
        <v>1419</v>
      </c>
      <c r="B19" s="5" t="s">
        <v>1421</v>
      </c>
      <c r="C19" s="30"/>
      <c r="D19" s="5" t="s">
        <v>1420</v>
      </c>
      <c r="E19" s="30"/>
      <c r="F19" s="12">
        <v>45107</v>
      </c>
    </row>
    <row r="20" spans="1:8" ht="74" customHeight="1" x14ac:dyDescent="0.15">
      <c r="A20" s="167" t="s">
        <v>1418</v>
      </c>
      <c r="B20" s="5" t="s">
        <v>1415</v>
      </c>
      <c r="C20" s="30"/>
      <c r="D20" s="5" t="s">
        <v>1412</v>
      </c>
      <c r="E20" s="30"/>
      <c r="F20" s="12">
        <v>45107</v>
      </c>
    </row>
    <row r="21" spans="1:8" ht="74" customHeight="1" x14ac:dyDescent="0.15">
      <c r="A21" s="21" t="s">
        <v>1416</v>
      </c>
      <c r="B21" s="5" t="s">
        <v>1414</v>
      </c>
      <c r="C21" s="30"/>
      <c r="D21" s="5" t="s">
        <v>1413</v>
      </c>
      <c r="E21" s="30"/>
      <c r="F21" s="12">
        <v>45107</v>
      </c>
    </row>
    <row r="22" spans="1:8" ht="74" customHeight="1" x14ac:dyDescent="0.15">
      <c r="A22" s="21" t="s">
        <v>1406</v>
      </c>
      <c r="B22" s="5" t="s">
        <v>1408</v>
      </c>
      <c r="C22" s="30"/>
      <c r="D22" s="5" t="s">
        <v>1407</v>
      </c>
      <c r="E22" s="30"/>
      <c r="F22" s="12">
        <v>45040</v>
      </c>
    </row>
    <row r="23" spans="1:8" ht="74" customHeight="1" x14ac:dyDescent="0.15">
      <c r="A23" s="167" t="s">
        <v>1390</v>
      </c>
      <c r="B23" s="5" t="s">
        <v>1380</v>
      </c>
      <c r="C23" s="30"/>
      <c r="D23" s="5" t="s">
        <v>1379</v>
      </c>
      <c r="E23" s="30"/>
      <c r="F23" s="12">
        <v>44979</v>
      </c>
    </row>
    <row r="24" spans="1:8" ht="74" customHeight="1" x14ac:dyDescent="0.15">
      <c r="A24" s="21" t="s">
        <v>1391</v>
      </c>
      <c r="B24" s="5" t="s">
        <v>1382</v>
      </c>
      <c r="C24" s="30"/>
      <c r="D24" s="5" t="s">
        <v>1381</v>
      </c>
      <c r="E24" s="30"/>
      <c r="F24" s="12">
        <v>44979</v>
      </c>
    </row>
    <row r="25" spans="1:8" ht="74" customHeight="1" x14ac:dyDescent="0.15">
      <c r="A25" s="21" t="s">
        <v>1392</v>
      </c>
      <c r="B25" s="5" t="s">
        <v>1384</v>
      </c>
      <c r="C25" s="30"/>
      <c r="D25" s="5" t="s">
        <v>1383</v>
      </c>
      <c r="E25" s="30"/>
      <c r="F25" s="12">
        <v>44979</v>
      </c>
    </row>
    <row r="26" spans="1:8" ht="74" customHeight="1" x14ac:dyDescent="0.15">
      <c r="A26" s="21" t="s">
        <v>1387</v>
      </c>
      <c r="B26" s="5" t="s">
        <v>1386</v>
      </c>
      <c r="C26" s="30"/>
      <c r="D26" s="5" t="s">
        <v>1385</v>
      </c>
      <c r="E26" s="30"/>
      <c r="F26" s="12">
        <v>44979</v>
      </c>
      <c r="H26" s="2" t="s">
        <v>536</v>
      </c>
    </row>
    <row r="27" spans="1:8" ht="74" customHeight="1" x14ac:dyDescent="0.15">
      <c r="A27" s="21" t="s">
        <v>763</v>
      </c>
      <c r="B27" s="5" t="s">
        <v>1389</v>
      </c>
      <c r="C27" s="30"/>
      <c r="D27" s="5" t="s">
        <v>1388</v>
      </c>
      <c r="E27" s="30"/>
      <c r="F27" s="12">
        <v>44979</v>
      </c>
    </row>
    <row r="28" spans="1:8" ht="74" customHeight="1" x14ac:dyDescent="0.15">
      <c r="A28" s="167" t="s">
        <v>1149</v>
      </c>
      <c r="B28" s="5" t="s">
        <v>1152</v>
      </c>
      <c r="C28" s="30"/>
      <c r="D28" s="5" t="s">
        <v>1153</v>
      </c>
      <c r="E28" s="30"/>
      <c r="F28" s="12">
        <v>44763</v>
      </c>
    </row>
    <row r="29" spans="1:8" ht="74" customHeight="1" x14ac:dyDescent="0.15">
      <c r="A29" s="167" t="s">
        <v>1150</v>
      </c>
      <c r="B29" s="5" t="s">
        <v>1154</v>
      </c>
      <c r="C29" s="30"/>
      <c r="D29" s="5" t="s">
        <v>1155</v>
      </c>
      <c r="E29" s="30"/>
      <c r="F29" s="12">
        <v>44763</v>
      </c>
    </row>
    <row r="30" spans="1:8" ht="74" customHeight="1" x14ac:dyDescent="0.15">
      <c r="A30" s="167" t="s">
        <v>1151</v>
      </c>
      <c r="B30" s="5" t="s">
        <v>1156</v>
      </c>
      <c r="C30" s="30"/>
      <c r="D30" s="5" t="s">
        <v>1157</v>
      </c>
      <c r="E30" s="30"/>
      <c r="F30" s="12">
        <v>44763</v>
      </c>
    </row>
    <row r="31" spans="1:8" ht="74" customHeight="1" x14ac:dyDescent="0.15">
      <c r="A31" s="167" t="s">
        <v>734</v>
      </c>
      <c r="B31" s="5" t="s">
        <v>567</v>
      </c>
      <c r="C31" s="30"/>
      <c r="D31" s="5" t="s">
        <v>568</v>
      </c>
      <c r="E31" s="30"/>
      <c r="F31" s="12">
        <v>44508</v>
      </c>
    </row>
    <row r="32" spans="1:8" ht="74" customHeight="1" x14ac:dyDescent="0.15">
      <c r="A32" s="167" t="s">
        <v>757</v>
      </c>
      <c r="B32" s="5" t="s">
        <v>563</v>
      </c>
      <c r="C32" s="30"/>
      <c r="D32" s="5" t="s">
        <v>564</v>
      </c>
      <c r="E32" s="30"/>
      <c r="F32" s="12">
        <v>44508</v>
      </c>
    </row>
    <row r="33" spans="1:9" ht="74" customHeight="1" x14ac:dyDescent="0.15">
      <c r="A33" s="21" t="s">
        <v>758</v>
      </c>
      <c r="B33" s="5" t="s">
        <v>583</v>
      </c>
      <c r="C33" s="30"/>
      <c r="D33" s="5" t="s">
        <v>584</v>
      </c>
      <c r="E33" s="30"/>
      <c r="F33" s="12">
        <v>44508</v>
      </c>
    </row>
    <row r="34" spans="1:9" ht="74" customHeight="1" x14ac:dyDescent="0.15">
      <c r="A34" s="21" t="s">
        <v>759</v>
      </c>
      <c r="B34" s="5" t="s">
        <v>266</v>
      </c>
      <c r="C34" s="30"/>
      <c r="D34" s="5" t="s">
        <v>265</v>
      </c>
      <c r="E34" s="30"/>
      <c r="F34" s="12">
        <v>44508</v>
      </c>
    </row>
    <row r="35" spans="1:9" ht="74" customHeight="1" x14ac:dyDescent="0.15">
      <c r="A35" s="21" t="s">
        <v>760</v>
      </c>
      <c r="B35" s="5" t="s">
        <v>264</v>
      </c>
      <c r="C35" s="30"/>
      <c r="D35" s="5" t="s">
        <v>263</v>
      </c>
      <c r="E35" s="30"/>
      <c r="F35" s="12">
        <v>44508</v>
      </c>
    </row>
    <row r="36" spans="1:9" ht="74" customHeight="1" x14ac:dyDescent="0.15">
      <c r="A36" s="21" t="s">
        <v>761</v>
      </c>
      <c r="B36" s="5" t="s">
        <v>585</v>
      </c>
      <c r="C36" s="30"/>
      <c r="D36" s="5" t="s">
        <v>586</v>
      </c>
      <c r="E36" s="30"/>
      <c r="F36" s="12">
        <v>44508</v>
      </c>
    </row>
    <row r="37" spans="1:9" ht="74" customHeight="1" x14ac:dyDescent="0.15">
      <c r="A37" s="21" t="s">
        <v>762</v>
      </c>
      <c r="B37" s="5" t="s">
        <v>581</v>
      </c>
      <c r="C37" s="30"/>
      <c r="D37" s="5" t="s">
        <v>582</v>
      </c>
      <c r="E37" s="30"/>
      <c r="F37" s="12">
        <v>44508</v>
      </c>
      <c r="H37" s="2" t="s">
        <v>536</v>
      </c>
    </row>
    <row r="38" spans="1:9" ht="74" customHeight="1" x14ac:dyDescent="0.15">
      <c r="A38" s="21" t="s">
        <v>764</v>
      </c>
      <c r="B38" s="5" t="s">
        <v>587</v>
      </c>
      <c r="C38" s="30"/>
      <c r="D38" s="5" t="s">
        <v>588</v>
      </c>
      <c r="E38" s="30"/>
      <c r="F38" s="12">
        <v>44508</v>
      </c>
    </row>
    <row r="39" spans="1:9" ht="74" customHeight="1" x14ac:dyDescent="0.15">
      <c r="A39" s="35" t="s">
        <v>765</v>
      </c>
      <c r="B39" s="5" t="s">
        <v>261</v>
      </c>
      <c r="C39" s="30"/>
      <c r="D39" s="5" t="s">
        <v>262</v>
      </c>
      <c r="E39" s="30"/>
      <c r="F39" s="12">
        <v>44508</v>
      </c>
      <c r="I39" s="2" t="s">
        <v>536</v>
      </c>
    </row>
    <row r="40" spans="1:9" ht="74" customHeight="1" x14ac:dyDescent="0.15">
      <c r="A40" s="21" t="s">
        <v>767</v>
      </c>
      <c r="B40" s="5" t="s">
        <v>591</v>
      </c>
      <c r="C40" s="30"/>
      <c r="D40" s="5" t="s">
        <v>592</v>
      </c>
      <c r="E40" s="30"/>
      <c r="F40" s="12">
        <v>44508</v>
      </c>
    </row>
    <row r="41" spans="1:9" ht="74" customHeight="1" x14ac:dyDescent="0.15">
      <c r="A41" s="21" t="s">
        <v>732</v>
      </c>
      <c r="B41" s="5" t="s">
        <v>561</v>
      </c>
      <c r="C41" s="30"/>
      <c r="D41" s="5" t="s">
        <v>562</v>
      </c>
      <c r="E41" s="30"/>
      <c r="F41" s="12">
        <v>44508</v>
      </c>
    </row>
    <row r="42" spans="1:9" ht="74" customHeight="1" x14ac:dyDescent="0.15">
      <c r="A42" s="21" t="s">
        <v>746</v>
      </c>
      <c r="B42" s="5" t="s">
        <v>569</v>
      </c>
      <c r="C42" s="30"/>
      <c r="D42" s="5" t="s">
        <v>570</v>
      </c>
      <c r="E42" s="30"/>
      <c r="F42" s="12">
        <v>44508</v>
      </c>
    </row>
    <row r="43" spans="1:9" ht="74" customHeight="1" x14ac:dyDescent="0.15">
      <c r="A43" s="21" t="s">
        <v>751</v>
      </c>
      <c r="B43" s="5" t="s">
        <v>565</v>
      </c>
      <c r="C43" s="30"/>
      <c r="D43" s="5" t="s">
        <v>566</v>
      </c>
      <c r="E43" s="30"/>
      <c r="F43" s="12">
        <v>44508</v>
      </c>
    </row>
    <row r="44" spans="1:9" ht="74" customHeight="1" x14ac:dyDescent="0.15">
      <c r="A44" s="35" t="s">
        <v>752</v>
      </c>
      <c r="B44" s="5" t="s">
        <v>571</v>
      </c>
      <c r="C44" s="30"/>
      <c r="D44" s="5" t="s">
        <v>572</v>
      </c>
      <c r="E44" s="30"/>
      <c r="F44" s="12">
        <v>44508</v>
      </c>
    </row>
    <row r="45" spans="1:9" ht="74" customHeight="1" x14ac:dyDescent="0.15">
      <c r="A45" s="21" t="s">
        <v>753</v>
      </c>
      <c r="B45" s="5" t="s">
        <v>573</v>
      </c>
      <c r="C45" s="30"/>
      <c r="D45" s="5" t="s">
        <v>574</v>
      </c>
      <c r="E45" s="30"/>
      <c r="F45" s="12">
        <v>44508</v>
      </c>
    </row>
    <row r="46" spans="1:9" ht="74" customHeight="1" x14ac:dyDescent="0.15">
      <c r="A46" s="21" t="s">
        <v>1417</v>
      </c>
      <c r="B46" s="5" t="s">
        <v>575</v>
      </c>
      <c r="C46" s="30"/>
      <c r="D46" s="5" t="s">
        <v>576</v>
      </c>
      <c r="E46" s="30"/>
      <c r="F46" s="12">
        <v>44508</v>
      </c>
    </row>
    <row r="47" spans="1:9" ht="74" customHeight="1" x14ac:dyDescent="0.15">
      <c r="A47" s="35" t="s">
        <v>754</v>
      </c>
      <c r="B47" s="5" t="s">
        <v>577</v>
      </c>
      <c r="C47" s="30"/>
      <c r="D47" s="5" t="s">
        <v>578</v>
      </c>
      <c r="E47" s="30"/>
      <c r="F47" s="12">
        <v>44508</v>
      </c>
    </row>
    <row r="48" spans="1:9" ht="74" customHeight="1" x14ac:dyDescent="0.15">
      <c r="A48" s="167" t="s">
        <v>755</v>
      </c>
      <c r="B48" s="5" t="s">
        <v>579</v>
      </c>
      <c r="C48" s="30"/>
      <c r="D48" s="5" t="s">
        <v>580</v>
      </c>
      <c r="E48" s="30"/>
      <c r="F48" s="12">
        <v>44508</v>
      </c>
    </row>
    <row r="49" spans="1:6" ht="74" customHeight="1" x14ac:dyDescent="0.15">
      <c r="A49" s="167" t="s">
        <v>768</v>
      </c>
      <c r="B49" s="5" t="s">
        <v>593</v>
      </c>
      <c r="C49" s="30"/>
      <c r="D49" s="5" t="s">
        <v>594</v>
      </c>
      <c r="E49" s="30"/>
      <c r="F49" s="12">
        <v>44508</v>
      </c>
    </row>
    <row r="50" spans="1:6" ht="74" customHeight="1" x14ac:dyDescent="0.15">
      <c r="A50" s="167" t="s">
        <v>769</v>
      </c>
      <c r="B50" s="5" t="s">
        <v>595</v>
      </c>
      <c r="C50" s="30"/>
      <c r="D50" s="5" t="s">
        <v>596</v>
      </c>
      <c r="E50" s="30"/>
      <c r="F50" s="12">
        <v>44508</v>
      </c>
    </row>
    <row r="51" spans="1:6" ht="74" customHeight="1" x14ac:dyDescent="0.15">
      <c r="A51" s="167" t="s">
        <v>737</v>
      </c>
      <c r="B51" s="5" t="s">
        <v>235</v>
      </c>
      <c r="C51" s="30"/>
      <c r="D51" s="5" t="s">
        <v>236</v>
      </c>
      <c r="E51" s="30"/>
      <c r="F51" s="12">
        <v>44103</v>
      </c>
    </row>
    <row r="52" spans="1:6" ht="74" customHeight="1" x14ac:dyDescent="0.15">
      <c r="A52" s="21" t="s">
        <v>738</v>
      </c>
      <c r="B52" s="5" t="s">
        <v>237</v>
      </c>
      <c r="C52" s="30"/>
      <c r="D52" s="5" t="s">
        <v>238</v>
      </c>
      <c r="E52" s="30"/>
      <c r="F52" s="12">
        <v>44103</v>
      </c>
    </row>
    <row r="53" spans="1:6" ht="74" customHeight="1" x14ac:dyDescent="0.15">
      <c r="A53" s="21" t="s">
        <v>748</v>
      </c>
      <c r="B53" s="5" t="s">
        <v>240</v>
      </c>
      <c r="C53" s="30"/>
      <c r="D53" s="5" t="s">
        <v>239</v>
      </c>
      <c r="E53" s="30"/>
      <c r="F53" s="12">
        <v>44103</v>
      </c>
    </row>
    <row r="54" spans="1:6" ht="74" customHeight="1" x14ac:dyDescent="0.15">
      <c r="A54" s="167" t="s">
        <v>741</v>
      </c>
      <c r="B54" s="5" t="s">
        <v>229</v>
      </c>
      <c r="C54" s="30"/>
      <c r="D54" s="5" t="s">
        <v>230</v>
      </c>
      <c r="E54" s="30"/>
      <c r="F54" s="12">
        <v>44029</v>
      </c>
    </row>
    <row r="55" spans="1:6" ht="74" customHeight="1" x14ac:dyDescent="0.15">
      <c r="A55" s="167" t="s">
        <v>742</v>
      </c>
      <c r="B55" s="5" t="s">
        <v>231</v>
      </c>
      <c r="C55" s="30"/>
      <c r="D55" s="5" t="s">
        <v>232</v>
      </c>
      <c r="E55" s="30"/>
      <c r="F55" s="12">
        <v>44029</v>
      </c>
    </row>
    <row r="56" spans="1:6" ht="74" customHeight="1" x14ac:dyDescent="0.15">
      <c r="A56" s="167" t="s">
        <v>733</v>
      </c>
      <c r="B56" s="5" t="s">
        <v>221</v>
      </c>
      <c r="C56" s="30"/>
      <c r="D56" s="5" t="s">
        <v>222</v>
      </c>
      <c r="E56" s="30"/>
      <c r="F56" s="12">
        <v>44029</v>
      </c>
    </row>
    <row r="57" spans="1:6" ht="74" customHeight="1" x14ac:dyDescent="0.15">
      <c r="A57" s="21" t="s">
        <v>743</v>
      </c>
      <c r="B57" s="5" t="s">
        <v>223</v>
      </c>
      <c r="C57" s="30"/>
      <c r="D57" s="5" t="s">
        <v>224</v>
      </c>
      <c r="E57" s="30"/>
      <c r="F57" s="12">
        <v>44029</v>
      </c>
    </row>
    <row r="58" spans="1:6" ht="74" customHeight="1" x14ac:dyDescent="0.15">
      <c r="A58" s="21" t="s">
        <v>744</v>
      </c>
      <c r="B58" s="5" t="s">
        <v>225</v>
      </c>
      <c r="C58" s="30"/>
      <c r="D58" s="5" t="s">
        <v>226</v>
      </c>
      <c r="E58" s="30"/>
      <c r="F58" s="12">
        <v>44029</v>
      </c>
    </row>
    <row r="59" spans="1:6" ht="74" customHeight="1" x14ac:dyDescent="0.15">
      <c r="A59" s="21" t="s">
        <v>745</v>
      </c>
      <c r="B59" s="5" t="s">
        <v>227</v>
      </c>
      <c r="C59" s="30"/>
      <c r="D59" s="5" t="s">
        <v>228</v>
      </c>
      <c r="E59" s="30"/>
      <c r="F59" s="12">
        <v>44029</v>
      </c>
    </row>
    <row r="60" spans="1:6" ht="74" customHeight="1" x14ac:dyDescent="0.15">
      <c r="A60" s="167" t="s">
        <v>756</v>
      </c>
      <c r="B60" s="5" t="s">
        <v>233</v>
      </c>
      <c r="C60" s="30"/>
      <c r="D60" s="5" t="s">
        <v>234</v>
      </c>
      <c r="E60" s="30"/>
      <c r="F60" s="12">
        <v>44029</v>
      </c>
    </row>
    <row r="61" spans="1:6" ht="74" customHeight="1" x14ac:dyDescent="0.15">
      <c r="A61" s="21" t="s">
        <v>731</v>
      </c>
      <c r="B61" s="5" t="s">
        <v>195</v>
      </c>
      <c r="C61" s="30"/>
      <c r="D61" s="5" t="s">
        <v>196</v>
      </c>
      <c r="E61" s="30"/>
      <c r="F61" s="12">
        <v>43992</v>
      </c>
    </row>
    <row r="62" spans="1:6" ht="74" customHeight="1" x14ac:dyDescent="0.15">
      <c r="A62" s="21" t="s">
        <v>735</v>
      </c>
      <c r="B62" s="5" t="s">
        <v>199</v>
      </c>
      <c r="C62" s="30"/>
      <c r="D62" s="5" t="s">
        <v>200</v>
      </c>
      <c r="E62" s="30"/>
      <c r="F62" s="12">
        <v>43992</v>
      </c>
    </row>
    <row r="63" spans="1:6" ht="74" customHeight="1" x14ac:dyDescent="0.15">
      <c r="A63" s="21" t="s">
        <v>736</v>
      </c>
      <c r="B63" s="5" t="s">
        <v>197</v>
      </c>
      <c r="C63" s="30"/>
      <c r="D63" s="5" t="s">
        <v>198</v>
      </c>
      <c r="E63" s="30"/>
      <c r="F63" s="12">
        <v>43992</v>
      </c>
    </row>
    <row r="64" spans="1:6" ht="74" customHeight="1" x14ac:dyDescent="0.15">
      <c r="A64" s="21" t="s">
        <v>739</v>
      </c>
      <c r="B64" s="5" t="s">
        <v>201</v>
      </c>
      <c r="C64" s="30"/>
      <c r="D64" s="5" t="s">
        <v>202</v>
      </c>
      <c r="E64" s="30"/>
      <c r="F64" s="12">
        <v>43992</v>
      </c>
    </row>
    <row r="65" spans="1:6" ht="74" customHeight="1" x14ac:dyDescent="0.15">
      <c r="A65" s="21" t="s">
        <v>740</v>
      </c>
      <c r="B65" s="5" t="s">
        <v>203</v>
      </c>
      <c r="C65" s="30"/>
      <c r="D65" s="5" t="s">
        <v>204</v>
      </c>
      <c r="E65" s="30"/>
      <c r="F65" s="12">
        <v>43992</v>
      </c>
    </row>
    <row r="66" spans="1:6" ht="74" customHeight="1" x14ac:dyDescent="0.15">
      <c r="A66" s="21" t="s">
        <v>747</v>
      </c>
      <c r="B66" s="5" t="s">
        <v>205</v>
      </c>
      <c r="C66" s="30"/>
      <c r="D66" s="5" t="s">
        <v>206</v>
      </c>
      <c r="E66" s="30"/>
      <c r="F66" s="12">
        <v>43992</v>
      </c>
    </row>
    <row r="67" spans="1:6" ht="74" customHeight="1" x14ac:dyDescent="0.15">
      <c r="A67" s="21" t="s">
        <v>749</v>
      </c>
      <c r="B67" s="5" t="s">
        <v>207</v>
      </c>
      <c r="C67" s="30"/>
      <c r="D67" s="5" t="s">
        <v>208</v>
      </c>
      <c r="E67" s="30"/>
      <c r="F67" s="12">
        <v>43992</v>
      </c>
    </row>
    <row r="68" spans="1:6" ht="74" customHeight="1" x14ac:dyDescent="0.15">
      <c r="A68" s="35" t="s">
        <v>750</v>
      </c>
      <c r="B68" s="5" t="s">
        <v>210</v>
      </c>
      <c r="C68" s="30"/>
      <c r="D68" s="5" t="s">
        <v>209</v>
      </c>
      <c r="E68" s="30"/>
      <c r="F68" s="12">
        <v>43992</v>
      </c>
    </row>
    <row r="69" spans="1:6" ht="74" customHeight="1" x14ac:dyDescent="0.15">
      <c r="A69" s="35" t="s">
        <v>727</v>
      </c>
      <c r="B69" s="5" t="s">
        <v>14</v>
      </c>
      <c r="C69" s="30"/>
      <c r="D69" s="5" t="s">
        <v>15</v>
      </c>
      <c r="E69" s="30"/>
      <c r="F69" s="12">
        <v>43888</v>
      </c>
    </row>
    <row r="70" spans="1:6" ht="74" customHeight="1" x14ac:dyDescent="0.15">
      <c r="A70" s="35" t="s">
        <v>728</v>
      </c>
      <c r="B70" s="5" t="s">
        <v>16</v>
      </c>
      <c r="C70" s="30"/>
      <c r="D70" s="5" t="s">
        <v>17</v>
      </c>
      <c r="E70" s="30"/>
      <c r="F70" s="12">
        <v>43888</v>
      </c>
    </row>
    <row r="71" spans="1:6" ht="74" customHeight="1" x14ac:dyDescent="0.15">
      <c r="A71" s="35" t="s">
        <v>729</v>
      </c>
      <c r="B71" s="5" t="s">
        <v>18</v>
      </c>
      <c r="C71" s="30"/>
      <c r="D71" s="5" t="s">
        <v>19</v>
      </c>
      <c r="E71" s="30"/>
      <c r="F71" s="12">
        <v>43888</v>
      </c>
    </row>
    <row r="72" spans="1:6" ht="74" customHeight="1" x14ac:dyDescent="0.15">
      <c r="A72" s="35" t="s">
        <v>730</v>
      </c>
      <c r="B72" s="5" t="s">
        <v>20</v>
      </c>
      <c r="C72" s="30"/>
      <c r="D72" s="5" t="s">
        <v>21</v>
      </c>
      <c r="E72" s="30"/>
      <c r="F72" s="12">
        <v>43888</v>
      </c>
    </row>
    <row r="73" spans="1:6" ht="19" x14ac:dyDescent="0.15">
      <c r="A73" s="66" t="s">
        <v>597</v>
      </c>
      <c r="B73" s="67">
        <f>SUBTOTAL(103,DesPix[Item Web Thumb filename])</f>
        <v>65</v>
      </c>
      <c r="C73" s="67"/>
      <c r="D73" s="67">
        <f>SUBTOTAL(103,DesPix[Item Web Image filename])</f>
        <v>65</v>
      </c>
      <c r="E73" s="67"/>
      <c r="F73" s="67"/>
    </row>
    <row r="74" spans="1:6" x14ac:dyDescent="0.15">
      <c r="A74" s="2">
        <f>DesPix[[#Totals],[Item Web Thumb filename]]+DesPix[[#Totals],[Item Web Image filename]]</f>
        <v>130</v>
      </c>
    </row>
    <row r="75" spans="1:6" x14ac:dyDescent="0.15">
      <c r="A75" s="2"/>
    </row>
  </sheetData>
  <sheetProtection formatCells="0" formatColumns="0" formatRows="0" insertColumns="0" insertRows="0" insertHyperlinks="0" deleteColumns="0" deleteRows="0" selectLockedCells="1" sort="0" autoFilter="0" pivotTables="0"/>
  <mergeCells count="4">
    <mergeCell ref="B1:F2"/>
    <mergeCell ref="A6:F6"/>
    <mergeCell ref="B3:F3"/>
    <mergeCell ref="B4:F4"/>
  </mergeCells>
  <phoneticPr fontId="16" type="noConversion"/>
  <conditionalFormatting sqref="A75">
    <cfRule type="cellIs" dxfId="31" priority="1" operator="lessThan">
      <formula>0</formula>
    </cfRule>
  </conditionalFormatting>
  <hyperlinks>
    <hyperlink ref="B4:E4" location="'GROUP HEADER IMAGES'!A8" display="Click here to return to Group List" xr:uid="{2E3CCE8C-F361-184C-ACC7-676B5C0633E3}"/>
    <hyperlink ref="B4:F4" location="GROUPS!A1" display="Click here to return to Group List" xr:uid="{F2B4B5B8-D0E2-BD45-BE29-FA30D1ED55B6}"/>
  </hyperlinks>
  <printOptions horizontalCentered="1"/>
  <pageMargins left="0.25" right="0.25" top="0.75" bottom="0.75" header="0.3" footer="0.3"/>
  <pageSetup scale="18" orientation="portrait"/>
  <drawing r:id="rId1"/>
  <tableParts count="1">
    <tablePart r:id="rId2"/>
  </tableParts>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A40D201-E660-7B4D-93F5-B5FD1512D14C}">
  <sheetPr>
    <tabColor rgb="FF7030A0"/>
  </sheetPr>
  <dimension ref="A1:R141"/>
  <sheetViews>
    <sheetView zoomScaleNormal="100" zoomScaleSheetLayoutView="100" workbookViewId="0">
      <pane ySplit="7" topLeftCell="A8" activePane="bottomLeft" state="frozen"/>
      <selection pane="bottomLeft" activeCell="I12" sqref="I12"/>
    </sheetView>
  </sheetViews>
  <sheetFormatPr baseColWidth="10" defaultColWidth="10.66406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7" width="5.83203125" style="2" customWidth="1"/>
    <col min="8" max="8" width="5.83203125" customWidth="1"/>
    <col min="9" max="9" width="5.83203125" style="13" customWidth="1"/>
    <col min="10" max="110" width="5.83203125" customWidth="1"/>
  </cols>
  <sheetData>
    <row r="1" spans="1:18" s="2" customFormat="1" ht="22" customHeight="1" x14ac:dyDescent="0.15">
      <c r="A1" s="87" t="str">
        <f>CONCATENATE("Image added since last list ",Filelists!E2)</f>
        <v>Image added since last list (4/25/22)</v>
      </c>
      <c r="B1" s="150" t="s">
        <v>1008</v>
      </c>
      <c r="C1" s="150"/>
      <c r="D1" s="150"/>
      <c r="E1" s="150"/>
      <c r="F1" s="150"/>
      <c r="H1"/>
    </row>
    <row r="2" spans="1:18" s="2" customFormat="1" ht="40" customHeight="1" x14ac:dyDescent="0.15">
      <c r="A2" s="41" t="s">
        <v>1006</v>
      </c>
      <c r="B2" s="150"/>
      <c r="C2" s="150"/>
      <c r="D2" s="150"/>
      <c r="E2" s="150"/>
      <c r="F2" s="150"/>
      <c r="H2"/>
    </row>
    <row r="3" spans="1:18" s="2" customFormat="1" ht="22" customHeight="1" x14ac:dyDescent="0.15">
      <c r="A3" s="4" t="s">
        <v>671</v>
      </c>
      <c r="B3" s="151" t="s">
        <v>1005</v>
      </c>
      <c r="C3" s="151"/>
      <c r="D3" s="151"/>
      <c r="E3" s="151"/>
      <c r="F3" s="151"/>
      <c r="G3"/>
      <c r="H3"/>
    </row>
    <row r="4" spans="1:18" ht="22" customHeight="1" x14ac:dyDescent="0.15">
      <c r="A4" s="5" t="s">
        <v>172</v>
      </c>
      <c r="B4" s="152" t="s">
        <v>175</v>
      </c>
      <c r="C4" s="153"/>
      <c r="D4" s="153"/>
      <c r="E4" s="153"/>
      <c r="F4" s="153"/>
      <c r="I4" s="2"/>
      <c r="N4" s="2"/>
      <c r="O4" s="2"/>
      <c r="P4" s="2"/>
      <c r="Q4" s="2"/>
      <c r="R4" s="2"/>
    </row>
    <row r="5" spans="1:18" ht="6" customHeight="1" x14ac:dyDescent="0.15">
      <c r="A5" s="10"/>
      <c r="B5" s="10"/>
      <c r="C5" s="10"/>
      <c r="D5" s="10"/>
      <c r="E5" s="10"/>
    </row>
    <row r="6" spans="1:18" ht="35" customHeight="1" x14ac:dyDescent="0.15">
      <c r="A6" s="154" t="s">
        <v>537</v>
      </c>
      <c r="B6" s="154"/>
      <c r="C6" s="154"/>
      <c r="D6" s="154"/>
      <c r="E6" s="154"/>
      <c r="F6" s="154"/>
    </row>
    <row r="7" spans="1:18" ht="70" customHeight="1" thickBot="1" x14ac:dyDescent="0.2">
      <c r="A7" s="16" t="s">
        <v>0</v>
      </c>
      <c r="B7" s="16" t="s">
        <v>1046</v>
      </c>
      <c r="C7" s="17" t="s">
        <v>556</v>
      </c>
      <c r="D7" s="16" t="s">
        <v>1047</v>
      </c>
      <c r="E7" s="17" t="s">
        <v>557</v>
      </c>
      <c r="F7" s="17" t="s">
        <v>546</v>
      </c>
      <c r="G7"/>
      <c r="I7" s="29" t="s">
        <v>536</v>
      </c>
    </row>
    <row r="8" spans="1:18" ht="74" customHeight="1" x14ac:dyDescent="0.15">
      <c r="A8" s="144" t="s">
        <v>1498</v>
      </c>
      <c r="B8" s="26" t="s">
        <v>1500</v>
      </c>
      <c r="C8" s="30"/>
      <c r="D8" s="26" t="s">
        <v>1499</v>
      </c>
      <c r="E8" s="30"/>
      <c r="F8" s="34">
        <v>45436</v>
      </c>
      <c r="G8"/>
      <c r="I8" s="29"/>
    </row>
    <row r="9" spans="1:18" ht="74" customHeight="1" x14ac:dyDescent="0.2">
      <c r="A9" s="27" t="s">
        <v>1267</v>
      </c>
      <c r="B9" s="5" t="s">
        <v>1269</v>
      </c>
      <c r="C9" s="31"/>
      <c r="D9" s="5" t="s">
        <v>1268</v>
      </c>
      <c r="E9" s="31"/>
      <c r="F9" s="28">
        <v>44979</v>
      </c>
    </row>
    <row r="10" spans="1:18" ht="74" customHeight="1" x14ac:dyDescent="0.2">
      <c r="A10" s="27" t="s">
        <v>1245</v>
      </c>
      <c r="B10" s="5" t="s">
        <v>1251</v>
      </c>
      <c r="C10" s="31"/>
      <c r="D10" s="5" t="s">
        <v>1252</v>
      </c>
      <c r="E10" s="31"/>
      <c r="F10" s="28">
        <v>44943</v>
      </c>
    </row>
    <row r="11" spans="1:18" ht="74" customHeight="1" x14ac:dyDescent="0.2">
      <c r="A11" s="27" t="s">
        <v>1246</v>
      </c>
      <c r="B11" s="5" t="s">
        <v>1253</v>
      </c>
      <c r="C11" s="31"/>
      <c r="D11" s="5" t="s">
        <v>1261</v>
      </c>
      <c r="E11" s="31"/>
      <c r="F11" s="28">
        <v>44943</v>
      </c>
    </row>
    <row r="12" spans="1:18" ht="74" customHeight="1" x14ac:dyDescent="0.2">
      <c r="A12" s="27" t="s">
        <v>1247</v>
      </c>
      <c r="B12" s="5" t="s">
        <v>1254</v>
      </c>
      <c r="C12" s="31"/>
      <c r="D12" s="5" t="s">
        <v>1262</v>
      </c>
      <c r="E12" s="31"/>
      <c r="F12" s="28">
        <v>44943</v>
      </c>
    </row>
    <row r="13" spans="1:18" ht="74" customHeight="1" x14ac:dyDescent="0.2">
      <c r="A13" s="27" t="s">
        <v>1248</v>
      </c>
      <c r="B13" s="5" t="s">
        <v>1255</v>
      </c>
      <c r="C13" s="31"/>
      <c r="D13" s="5" t="s">
        <v>1263</v>
      </c>
      <c r="E13" s="31"/>
      <c r="F13" s="28">
        <v>44943</v>
      </c>
    </row>
    <row r="14" spans="1:18" ht="74" customHeight="1" x14ac:dyDescent="0.2">
      <c r="A14" s="27" t="s">
        <v>1249</v>
      </c>
      <c r="B14" s="5" t="s">
        <v>1256</v>
      </c>
      <c r="C14" s="31"/>
      <c r="D14" s="5" t="s">
        <v>1264</v>
      </c>
      <c r="E14" s="31"/>
      <c r="F14" s="28">
        <v>44943</v>
      </c>
    </row>
    <row r="15" spans="1:18" ht="74" customHeight="1" x14ac:dyDescent="0.2">
      <c r="A15" s="131" t="s">
        <v>1258</v>
      </c>
      <c r="B15" s="5" t="s">
        <v>1259</v>
      </c>
      <c r="C15" s="31"/>
      <c r="D15" s="5" t="s">
        <v>1260</v>
      </c>
      <c r="E15" s="31"/>
      <c r="F15" s="28">
        <v>44943</v>
      </c>
    </row>
    <row r="16" spans="1:18" ht="74" customHeight="1" x14ac:dyDescent="0.2">
      <c r="A16" s="130" t="s">
        <v>1250</v>
      </c>
      <c r="B16" s="5" t="s">
        <v>1257</v>
      </c>
      <c r="C16" s="31"/>
      <c r="D16" s="5" t="s">
        <v>1265</v>
      </c>
      <c r="E16" s="31"/>
      <c r="F16" s="28">
        <v>44943</v>
      </c>
    </row>
    <row r="17" spans="1:6" ht="74" customHeight="1" x14ac:dyDescent="0.2">
      <c r="A17" s="27" t="s">
        <v>1242</v>
      </c>
      <c r="B17" s="5" t="s">
        <v>1243</v>
      </c>
      <c r="C17" s="31"/>
      <c r="D17" s="5" t="s">
        <v>1244</v>
      </c>
      <c r="E17" s="31"/>
      <c r="F17" s="28">
        <v>44929</v>
      </c>
    </row>
    <row r="18" spans="1:6" ht="74" customHeight="1" x14ac:dyDescent="0.2">
      <c r="A18" s="27" t="s">
        <v>1171</v>
      </c>
      <c r="B18" s="5" t="s">
        <v>1172</v>
      </c>
      <c r="C18" s="31"/>
      <c r="D18" s="5" t="s">
        <v>1174</v>
      </c>
      <c r="E18" s="31"/>
      <c r="F18" s="28">
        <v>44882</v>
      </c>
    </row>
    <row r="19" spans="1:6" ht="74" customHeight="1" x14ac:dyDescent="0.2">
      <c r="A19" s="27" t="s">
        <v>1170</v>
      </c>
      <c r="B19" s="5" t="s">
        <v>1173</v>
      </c>
      <c r="C19" s="31"/>
      <c r="D19" s="5" t="s">
        <v>1174</v>
      </c>
      <c r="E19" s="31"/>
      <c r="F19" s="28">
        <v>44882</v>
      </c>
    </row>
    <row r="20" spans="1:6" ht="74" customHeight="1" x14ac:dyDescent="0.2">
      <c r="A20" s="27" t="s">
        <v>499</v>
      </c>
      <c r="B20" s="5" t="s">
        <v>302</v>
      </c>
      <c r="C20" s="31"/>
      <c r="D20" s="5" t="s">
        <v>303</v>
      </c>
      <c r="E20" s="31"/>
      <c r="F20" s="28">
        <v>44508</v>
      </c>
    </row>
    <row r="21" spans="1:6" ht="74" customHeight="1" x14ac:dyDescent="0.2">
      <c r="A21" s="27" t="s">
        <v>500</v>
      </c>
      <c r="B21" s="5" t="s">
        <v>304</v>
      </c>
      <c r="C21" s="31"/>
      <c r="D21" s="5" t="s">
        <v>305</v>
      </c>
      <c r="E21" s="31"/>
      <c r="F21" s="28">
        <v>44508</v>
      </c>
    </row>
    <row r="22" spans="1:6" ht="74" customHeight="1" x14ac:dyDescent="0.2">
      <c r="A22" s="27" t="s">
        <v>501</v>
      </c>
      <c r="B22" s="5" t="s">
        <v>306</v>
      </c>
      <c r="C22" s="31"/>
      <c r="D22" s="5" t="s">
        <v>307</v>
      </c>
      <c r="E22" s="31"/>
      <c r="F22" s="28">
        <v>44508</v>
      </c>
    </row>
    <row r="23" spans="1:6" ht="74" customHeight="1" x14ac:dyDescent="0.2">
      <c r="A23" s="27" t="s">
        <v>502</v>
      </c>
      <c r="B23" s="5" t="s">
        <v>308</v>
      </c>
      <c r="C23" s="31"/>
      <c r="D23" s="5" t="s">
        <v>309</v>
      </c>
      <c r="E23" s="31"/>
      <c r="F23" s="28">
        <v>44508</v>
      </c>
    </row>
    <row r="24" spans="1:6" ht="74" customHeight="1" x14ac:dyDescent="0.2">
      <c r="A24" s="27" t="s">
        <v>487</v>
      </c>
      <c r="B24" s="5" t="s">
        <v>328</v>
      </c>
      <c r="C24" s="31"/>
      <c r="D24" s="5" t="s">
        <v>329</v>
      </c>
      <c r="E24" s="31"/>
      <c r="F24" s="28">
        <v>44508</v>
      </c>
    </row>
    <row r="25" spans="1:6" ht="74" customHeight="1" x14ac:dyDescent="0.2">
      <c r="A25" s="27" t="s">
        <v>658</v>
      </c>
      <c r="B25" s="5" t="s">
        <v>503</v>
      </c>
      <c r="C25" s="31"/>
      <c r="D25" s="5" t="s">
        <v>504</v>
      </c>
      <c r="E25" s="31"/>
      <c r="F25" s="28">
        <v>44508</v>
      </c>
    </row>
    <row r="26" spans="1:6" ht="74" customHeight="1" x14ac:dyDescent="0.2">
      <c r="A26" s="27" t="s">
        <v>599</v>
      </c>
      <c r="B26" s="5" t="s">
        <v>314</v>
      </c>
      <c r="C26" s="31"/>
      <c r="D26" s="5" t="s">
        <v>315</v>
      </c>
      <c r="E26" s="31"/>
      <c r="F26" s="28">
        <v>44508</v>
      </c>
    </row>
    <row r="27" spans="1:6" ht="74" customHeight="1" x14ac:dyDescent="0.2">
      <c r="A27" s="27" t="s">
        <v>600</v>
      </c>
      <c r="B27" s="5" t="s">
        <v>312</v>
      </c>
      <c r="C27" s="31"/>
      <c r="D27" s="5" t="s">
        <v>313</v>
      </c>
      <c r="E27" s="31"/>
      <c r="F27" s="28">
        <v>44508</v>
      </c>
    </row>
    <row r="28" spans="1:6" ht="74" customHeight="1" x14ac:dyDescent="0.2">
      <c r="A28" s="27" t="s">
        <v>601</v>
      </c>
      <c r="B28" s="5" t="s">
        <v>316</v>
      </c>
      <c r="C28" s="31"/>
      <c r="D28" s="5" t="s">
        <v>317</v>
      </c>
      <c r="E28" s="31"/>
      <c r="F28" s="28">
        <v>44508</v>
      </c>
    </row>
    <row r="29" spans="1:6" ht="74" customHeight="1" x14ac:dyDescent="0.2">
      <c r="A29" s="27" t="s">
        <v>602</v>
      </c>
      <c r="B29" s="5" t="s">
        <v>322</v>
      </c>
      <c r="C29" s="31"/>
      <c r="D29" s="5" t="s">
        <v>323</v>
      </c>
      <c r="E29" s="31"/>
      <c r="F29" s="28">
        <v>44508</v>
      </c>
    </row>
    <row r="30" spans="1:6" ht="74" customHeight="1" x14ac:dyDescent="0.2">
      <c r="A30" s="27" t="s">
        <v>603</v>
      </c>
      <c r="B30" s="5" t="s">
        <v>318</v>
      </c>
      <c r="C30" s="31"/>
      <c r="D30" s="5" t="s">
        <v>319</v>
      </c>
      <c r="E30" s="31"/>
      <c r="F30" s="28">
        <v>44508</v>
      </c>
    </row>
    <row r="31" spans="1:6" ht="74" customHeight="1" x14ac:dyDescent="0.2">
      <c r="A31" s="27" t="s">
        <v>604</v>
      </c>
      <c r="B31" s="5" t="s">
        <v>324</v>
      </c>
      <c r="C31" s="31"/>
      <c r="D31" s="5" t="s">
        <v>325</v>
      </c>
      <c r="E31" s="31"/>
      <c r="F31" s="28">
        <v>44508</v>
      </c>
    </row>
    <row r="32" spans="1:6" ht="74" customHeight="1" x14ac:dyDescent="0.2">
      <c r="A32" s="27" t="s">
        <v>605</v>
      </c>
      <c r="B32" s="5" t="s">
        <v>320</v>
      </c>
      <c r="C32" s="31"/>
      <c r="D32" s="5" t="s">
        <v>321</v>
      </c>
      <c r="E32" s="31"/>
      <c r="F32" s="28">
        <v>44508</v>
      </c>
    </row>
    <row r="33" spans="1:13" ht="74" customHeight="1" x14ac:dyDescent="0.2">
      <c r="A33" s="27" t="s">
        <v>606</v>
      </c>
      <c r="B33" s="5" t="s">
        <v>326</v>
      </c>
      <c r="C33" s="31"/>
      <c r="D33" s="5" t="s">
        <v>327</v>
      </c>
      <c r="E33" s="31"/>
      <c r="F33" s="28">
        <v>44508</v>
      </c>
      <c r="M33" s="2"/>
    </row>
    <row r="34" spans="1:13" ht="74" customHeight="1" x14ac:dyDescent="0.2">
      <c r="A34" s="27" t="s">
        <v>490</v>
      </c>
      <c r="B34" s="5" t="s">
        <v>481</v>
      </c>
      <c r="C34" s="31"/>
      <c r="D34" s="5" t="s">
        <v>482</v>
      </c>
      <c r="E34" s="31"/>
      <c r="F34" s="28">
        <v>44508</v>
      </c>
      <c r="M34" s="2"/>
    </row>
    <row r="35" spans="1:13" ht="74" customHeight="1" x14ac:dyDescent="0.2">
      <c r="A35" s="27" t="s">
        <v>488</v>
      </c>
      <c r="B35" s="5" t="s">
        <v>483</v>
      </c>
      <c r="C35" s="31"/>
      <c r="D35" s="5" t="s">
        <v>484</v>
      </c>
      <c r="E35" s="31"/>
      <c r="F35" s="28">
        <v>44508</v>
      </c>
    </row>
    <row r="36" spans="1:13" ht="74" customHeight="1" x14ac:dyDescent="0.2">
      <c r="A36" s="27" t="s">
        <v>489</v>
      </c>
      <c r="B36" s="5" t="s">
        <v>330</v>
      </c>
      <c r="C36" s="31"/>
      <c r="D36" s="5" t="s">
        <v>331</v>
      </c>
      <c r="E36" s="31"/>
      <c r="F36" s="28">
        <v>44508</v>
      </c>
    </row>
    <row r="37" spans="1:13" ht="74" customHeight="1" x14ac:dyDescent="0.2">
      <c r="A37" s="27" t="s">
        <v>480</v>
      </c>
      <c r="B37" s="5" t="s">
        <v>276</v>
      </c>
      <c r="C37" s="31"/>
      <c r="D37" s="5" t="s">
        <v>277</v>
      </c>
      <c r="E37" s="31"/>
      <c r="F37" s="28">
        <v>44508</v>
      </c>
    </row>
    <row r="38" spans="1:13" ht="74" customHeight="1" x14ac:dyDescent="0.2">
      <c r="A38" s="27" t="s">
        <v>607</v>
      </c>
      <c r="B38" s="5" t="s">
        <v>278</v>
      </c>
      <c r="C38" s="31"/>
      <c r="D38" s="5" t="s">
        <v>279</v>
      </c>
      <c r="E38" s="31"/>
      <c r="F38" s="28">
        <v>44508</v>
      </c>
    </row>
    <row r="39" spans="1:13" ht="74" customHeight="1" x14ac:dyDescent="0.2">
      <c r="A39" s="27" t="s">
        <v>485</v>
      </c>
      <c r="B39" s="5" t="s">
        <v>288</v>
      </c>
      <c r="C39" s="31"/>
      <c r="D39" s="5" t="s">
        <v>289</v>
      </c>
      <c r="E39" s="31"/>
      <c r="F39" s="28">
        <v>44508</v>
      </c>
    </row>
    <row r="40" spans="1:13" ht="74" customHeight="1" x14ac:dyDescent="0.2">
      <c r="A40" s="27" t="s">
        <v>505</v>
      </c>
      <c r="B40" s="5" t="s">
        <v>286</v>
      </c>
      <c r="C40" s="31"/>
      <c r="D40" s="5" t="s">
        <v>287</v>
      </c>
      <c r="E40" s="31"/>
      <c r="F40" s="28">
        <v>44508</v>
      </c>
    </row>
    <row r="41" spans="1:13" ht="74" customHeight="1" x14ac:dyDescent="0.2">
      <c r="A41" s="27" t="s">
        <v>608</v>
      </c>
      <c r="B41" s="5" t="s">
        <v>292</v>
      </c>
      <c r="C41" s="31"/>
      <c r="D41" s="5" t="s">
        <v>293</v>
      </c>
      <c r="E41" s="31"/>
      <c r="F41" s="28">
        <v>44508</v>
      </c>
    </row>
    <row r="42" spans="1:13" ht="74" customHeight="1" x14ac:dyDescent="0.2">
      <c r="A42" s="27" t="s">
        <v>609</v>
      </c>
      <c r="B42" s="5" t="s">
        <v>290</v>
      </c>
      <c r="C42" s="31"/>
      <c r="D42" s="5" t="s">
        <v>291</v>
      </c>
      <c r="E42" s="31"/>
      <c r="F42" s="28">
        <v>44508</v>
      </c>
    </row>
    <row r="43" spans="1:13" ht="74" customHeight="1" x14ac:dyDescent="0.2">
      <c r="A43" s="27" t="s">
        <v>506</v>
      </c>
      <c r="B43" s="5" t="s">
        <v>282</v>
      </c>
      <c r="C43" s="31"/>
      <c r="D43" s="5" t="s">
        <v>283</v>
      </c>
      <c r="E43" s="31"/>
      <c r="F43" s="28">
        <v>44508</v>
      </c>
    </row>
    <row r="44" spans="1:13" ht="74" customHeight="1" x14ac:dyDescent="0.2">
      <c r="A44" s="27" t="s">
        <v>610</v>
      </c>
      <c r="B44" s="5" t="s">
        <v>284</v>
      </c>
      <c r="C44" s="31"/>
      <c r="D44" s="5" t="s">
        <v>285</v>
      </c>
      <c r="E44" s="31"/>
      <c r="F44" s="28">
        <v>44508</v>
      </c>
    </row>
    <row r="45" spans="1:13" ht="74" customHeight="1" x14ac:dyDescent="0.2">
      <c r="A45" s="27" t="s">
        <v>495</v>
      </c>
      <c r="B45" s="5" t="s">
        <v>344</v>
      </c>
      <c r="C45" s="31"/>
      <c r="D45" s="5" t="s">
        <v>345</v>
      </c>
      <c r="E45" s="31"/>
      <c r="F45" s="28">
        <v>44508</v>
      </c>
    </row>
    <row r="46" spans="1:13" ht="74" customHeight="1" x14ac:dyDescent="0.2">
      <c r="A46" s="27" t="s">
        <v>507</v>
      </c>
      <c r="B46" s="5" t="s">
        <v>342</v>
      </c>
      <c r="C46" s="31"/>
      <c r="D46" s="5" t="s">
        <v>343</v>
      </c>
      <c r="E46" s="31"/>
      <c r="F46" s="28">
        <v>44508</v>
      </c>
    </row>
    <row r="47" spans="1:13" ht="74" customHeight="1" x14ac:dyDescent="0.2">
      <c r="A47" s="27" t="s">
        <v>611</v>
      </c>
      <c r="B47" s="5" t="s">
        <v>348</v>
      </c>
      <c r="C47" s="31"/>
      <c r="D47" s="5" t="s">
        <v>349</v>
      </c>
      <c r="E47" s="31"/>
      <c r="F47" s="28">
        <v>44508</v>
      </c>
    </row>
    <row r="48" spans="1:13" ht="74" customHeight="1" x14ac:dyDescent="0.2">
      <c r="A48" s="27" t="s">
        <v>612</v>
      </c>
      <c r="B48" s="5" t="s">
        <v>346</v>
      </c>
      <c r="C48" s="31"/>
      <c r="D48" s="5" t="s">
        <v>347</v>
      </c>
      <c r="E48" s="31"/>
      <c r="F48" s="28">
        <v>44508</v>
      </c>
    </row>
    <row r="49" spans="1:6" ht="74" customHeight="1" x14ac:dyDescent="0.2">
      <c r="A49" s="27" t="s">
        <v>494</v>
      </c>
      <c r="B49" s="5" t="s">
        <v>338</v>
      </c>
      <c r="C49" s="31"/>
      <c r="D49" s="5" t="s">
        <v>339</v>
      </c>
      <c r="E49" s="31"/>
      <c r="F49" s="28">
        <v>44508</v>
      </c>
    </row>
    <row r="50" spans="1:6" ht="74" customHeight="1" x14ac:dyDescent="0.2">
      <c r="A50" s="27" t="s">
        <v>613</v>
      </c>
      <c r="B50" s="5" t="s">
        <v>340</v>
      </c>
      <c r="C50" s="31"/>
      <c r="D50" s="5" t="s">
        <v>341</v>
      </c>
      <c r="E50" s="31"/>
      <c r="F50" s="28">
        <v>44508</v>
      </c>
    </row>
    <row r="51" spans="1:6" ht="74" customHeight="1" x14ac:dyDescent="0.2">
      <c r="A51" s="27" t="s">
        <v>614</v>
      </c>
      <c r="B51" s="5" t="s">
        <v>352</v>
      </c>
      <c r="C51" s="31"/>
      <c r="D51" s="5" t="s">
        <v>353</v>
      </c>
      <c r="E51" s="31"/>
      <c r="F51" s="28">
        <v>44508</v>
      </c>
    </row>
    <row r="52" spans="1:6" ht="74" customHeight="1" x14ac:dyDescent="0.2">
      <c r="A52" s="27" t="s">
        <v>615</v>
      </c>
      <c r="B52" s="5" t="s">
        <v>310</v>
      </c>
      <c r="C52" s="31"/>
      <c r="D52" s="5" t="s">
        <v>311</v>
      </c>
      <c r="E52" s="31"/>
      <c r="F52" s="28">
        <v>44508</v>
      </c>
    </row>
    <row r="53" spans="1:6" ht="74" customHeight="1" x14ac:dyDescent="0.2">
      <c r="A53" s="27" t="s">
        <v>616</v>
      </c>
      <c r="B53" s="5" t="s">
        <v>402</v>
      </c>
      <c r="C53" s="31"/>
      <c r="D53" s="5" t="s">
        <v>403</v>
      </c>
      <c r="E53" s="31"/>
      <c r="F53" s="28">
        <v>44508</v>
      </c>
    </row>
    <row r="54" spans="1:6" ht="74" customHeight="1" x14ac:dyDescent="0.2">
      <c r="A54" s="27" t="s">
        <v>617</v>
      </c>
      <c r="B54" s="5" t="s">
        <v>356</v>
      </c>
      <c r="C54" s="31"/>
      <c r="D54" s="5" t="s">
        <v>357</v>
      </c>
      <c r="E54" s="31"/>
      <c r="F54" s="28">
        <v>44508</v>
      </c>
    </row>
    <row r="55" spans="1:6" ht="74" customHeight="1" x14ac:dyDescent="0.2">
      <c r="A55" s="27" t="s">
        <v>618</v>
      </c>
      <c r="B55" s="5" t="s">
        <v>358</v>
      </c>
      <c r="C55" s="31"/>
      <c r="D55" s="5" t="s">
        <v>359</v>
      </c>
      <c r="E55" s="31"/>
      <c r="F55" s="28">
        <v>44508</v>
      </c>
    </row>
    <row r="56" spans="1:6" ht="74" customHeight="1" x14ac:dyDescent="0.2">
      <c r="A56" s="27" t="s">
        <v>619</v>
      </c>
      <c r="B56" s="5" t="s">
        <v>268</v>
      </c>
      <c r="C56" s="31"/>
      <c r="D56" s="5" t="s">
        <v>269</v>
      </c>
      <c r="E56" s="31"/>
      <c r="F56" s="28">
        <v>44508</v>
      </c>
    </row>
    <row r="57" spans="1:6" ht="74" customHeight="1" x14ac:dyDescent="0.2">
      <c r="A57" s="27" t="s">
        <v>620</v>
      </c>
      <c r="B57" s="5" t="s">
        <v>294</v>
      </c>
      <c r="C57" s="31"/>
      <c r="D57" s="5" t="s">
        <v>295</v>
      </c>
      <c r="E57" s="31"/>
      <c r="F57" s="28">
        <v>44508</v>
      </c>
    </row>
    <row r="58" spans="1:6" ht="74" customHeight="1" x14ac:dyDescent="0.2">
      <c r="A58" s="27" t="s">
        <v>621</v>
      </c>
      <c r="B58" s="5" t="s">
        <v>460</v>
      </c>
      <c r="C58" s="31"/>
      <c r="D58" s="5" t="s">
        <v>461</v>
      </c>
      <c r="E58" s="31"/>
      <c r="F58" s="28">
        <v>44508</v>
      </c>
    </row>
    <row r="59" spans="1:6" ht="74" customHeight="1" x14ac:dyDescent="0.2">
      <c r="A59" s="27" t="s">
        <v>622</v>
      </c>
      <c r="B59" s="5" t="s">
        <v>458</v>
      </c>
      <c r="C59" s="31"/>
      <c r="D59" s="5" t="s">
        <v>459</v>
      </c>
      <c r="E59" s="31"/>
      <c r="F59" s="28">
        <v>44508</v>
      </c>
    </row>
    <row r="60" spans="1:6" ht="74" customHeight="1" x14ac:dyDescent="0.2">
      <c r="A60" s="27" t="s">
        <v>513</v>
      </c>
      <c r="B60" s="5" t="s">
        <v>334</v>
      </c>
      <c r="C60" s="31"/>
      <c r="D60" s="5" t="s">
        <v>335</v>
      </c>
      <c r="E60" s="31"/>
      <c r="F60" s="28">
        <v>44508</v>
      </c>
    </row>
    <row r="61" spans="1:6" ht="74" customHeight="1" x14ac:dyDescent="0.2">
      <c r="A61" s="27" t="s">
        <v>514</v>
      </c>
      <c r="B61" s="5" t="s">
        <v>332</v>
      </c>
      <c r="C61" s="31"/>
      <c r="D61" s="5" t="s">
        <v>333</v>
      </c>
      <c r="E61" s="31"/>
      <c r="F61" s="28">
        <v>44508</v>
      </c>
    </row>
    <row r="62" spans="1:6" ht="74" customHeight="1" x14ac:dyDescent="0.2">
      <c r="A62" s="27" t="s">
        <v>623</v>
      </c>
      <c r="B62" s="5" t="s">
        <v>336</v>
      </c>
      <c r="C62" s="31"/>
      <c r="D62" s="5" t="s">
        <v>337</v>
      </c>
      <c r="E62" s="31"/>
      <c r="F62" s="28">
        <v>44508</v>
      </c>
    </row>
    <row r="63" spans="1:6" ht="74" customHeight="1" x14ac:dyDescent="0.2">
      <c r="A63" s="27" t="s">
        <v>512</v>
      </c>
      <c r="B63" s="5" t="s">
        <v>354</v>
      </c>
      <c r="C63" s="31"/>
      <c r="D63" s="5" t="s">
        <v>355</v>
      </c>
      <c r="E63" s="31"/>
      <c r="F63" s="28">
        <v>44508</v>
      </c>
    </row>
    <row r="64" spans="1:6" ht="74" customHeight="1" x14ac:dyDescent="0.2">
      <c r="A64" s="27" t="s">
        <v>624</v>
      </c>
      <c r="B64" s="5" t="s">
        <v>364</v>
      </c>
      <c r="C64" s="31"/>
      <c r="D64" s="5" t="s">
        <v>365</v>
      </c>
      <c r="E64" s="31"/>
      <c r="F64" s="28">
        <v>44508</v>
      </c>
    </row>
    <row r="65" spans="1:13" ht="74" customHeight="1" x14ac:dyDescent="0.2">
      <c r="A65" s="27" t="s">
        <v>625</v>
      </c>
      <c r="B65" s="5" t="s">
        <v>362</v>
      </c>
      <c r="C65" s="31"/>
      <c r="D65" s="5" t="s">
        <v>363</v>
      </c>
      <c r="E65" s="31"/>
      <c r="F65" s="28">
        <v>44508</v>
      </c>
    </row>
    <row r="66" spans="1:13" ht="74" customHeight="1" x14ac:dyDescent="0.2">
      <c r="A66" s="27" t="s">
        <v>515</v>
      </c>
      <c r="B66" s="5" t="s">
        <v>366</v>
      </c>
      <c r="C66" s="31"/>
      <c r="D66" s="5" t="s">
        <v>367</v>
      </c>
      <c r="E66" s="31"/>
      <c r="F66" s="28">
        <v>44508</v>
      </c>
    </row>
    <row r="67" spans="1:13" ht="74" customHeight="1" x14ac:dyDescent="0.2">
      <c r="A67" s="27" t="s">
        <v>626</v>
      </c>
      <c r="B67" s="5" t="s">
        <v>370</v>
      </c>
      <c r="C67" s="31"/>
      <c r="D67" s="5" t="s">
        <v>371</v>
      </c>
      <c r="E67" s="31"/>
      <c r="F67" s="28">
        <v>44508</v>
      </c>
      <c r="M67" s="2"/>
    </row>
    <row r="68" spans="1:13" ht="74" customHeight="1" x14ac:dyDescent="0.2">
      <c r="A68" s="27" t="s">
        <v>627</v>
      </c>
      <c r="B68" s="5" t="s">
        <v>368</v>
      </c>
      <c r="C68" s="31"/>
      <c r="D68" s="5" t="s">
        <v>369</v>
      </c>
      <c r="E68" s="31"/>
      <c r="F68" s="28">
        <v>44508</v>
      </c>
      <c r="M68" s="2"/>
    </row>
    <row r="69" spans="1:13" ht="74" customHeight="1" x14ac:dyDescent="0.2">
      <c r="A69" s="27" t="s">
        <v>628</v>
      </c>
      <c r="B69" s="5" t="s">
        <v>360</v>
      </c>
      <c r="C69" s="31"/>
      <c r="D69" s="5" t="s">
        <v>361</v>
      </c>
      <c r="E69" s="31"/>
      <c r="F69" s="28">
        <v>44508</v>
      </c>
      <c r="M69" s="2"/>
    </row>
    <row r="70" spans="1:13" ht="74" customHeight="1" x14ac:dyDescent="0.2">
      <c r="A70" s="27" t="s">
        <v>516</v>
      </c>
      <c r="B70" s="5" t="s">
        <v>542</v>
      </c>
      <c r="C70" s="31"/>
      <c r="D70" s="5" t="s">
        <v>543</v>
      </c>
      <c r="E70" s="31"/>
      <c r="F70" s="28">
        <v>44508</v>
      </c>
      <c r="M70" s="2"/>
    </row>
    <row r="71" spans="1:13" ht="74" customHeight="1" x14ac:dyDescent="0.2">
      <c r="A71" s="27" t="s">
        <v>651</v>
      </c>
      <c r="B71" s="5" t="s">
        <v>540</v>
      </c>
      <c r="C71" s="31"/>
      <c r="D71" s="5" t="s">
        <v>541</v>
      </c>
      <c r="E71" s="31"/>
      <c r="F71" s="28">
        <v>44508</v>
      </c>
      <c r="M71" s="2"/>
    </row>
    <row r="72" spans="1:13" ht="74" customHeight="1" x14ac:dyDescent="0.2">
      <c r="A72" s="27" t="s">
        <v>652</v>
      </c>
      <c r="B72" s="5" t="s">
        <v>538</v>
      </c>
      <c r="C72" s="31"/>
      <c r="D72" s="5" t="s">
        <v>539</v>
      </c>
      <c r="E72" s="31"/>
      <c r="F72" s="28">
        <v>44508</v>
      </c>
      <c r="M72" s="2"/>
    </row>
    <row r="73" spans="1:13" ht="74" customHeight="1" x14ac:dyDescent="0.2">
      <c r="A73" s="27" t="s">
        <v>517</v>
      </c>
      <c r="B73" s="5" t="s">
        <v>380</v>
      </c>
      <c r="C73" s="31"/>
      <c r="D73" s="5" t="s">
        <v>381</v>
      </c>
      <c r="E73" s="31"/>
      <c r="F73" s="28">
        <v>44508</v>
      </c>
      <c r="M73" s="2"/>
    </row>
    <row r="74" spans="1:13" ht="74" customHeight="1" x14ac:dyDescent="0.2">
      <c r="A74" s="27" t="s">
        <v>518</v>
      </c>
      <c r="B74" s="5" t="s">
        <v>378</v>
      </c>
      <c r="C74" s="31"/>
      <c r="D74" s="5" t="s">
        <v>379</v>
      </c>
      <c r="E74" s="31"/>
      <c r="F74" s="28">
        <v>44508</v>
      </c>
      <c r="M74" s="2"/>
    </row>
    <row r="75" spans="1:13" ht="74" customHeight="1" x14ac:dyDescent="0.2">
      <c r="A75" s="27" t="s">
        <v>629</v>
      </c>
      <c r="B75" s="5" t="s">
        <v>372</v>
      </c>
      <c r="C75" s="31"/>
      <c r="D75" s="5" t="s">
        <v>373</v>
      </c>
      <c r="E75" s="31"/>
      <c r="F75" s="28">
        <v>44508</v>
      </c>
    </row>
    <row r="76" spans="1:13" ht="74" customHeight="1" x14ac:dyDescent="0.2">
      <c r="A76" s="27" t="s">
        <v>653</v>
      </c>
      <c r="B76" s="5" t="s">
        <v>374</v>
      </c>
      <c r="C76" s="31"/>
      <c r="D76" s="5" t="s">
        <v>375</v>
      </c>
      <c r="E76" s="31"/>
      <c r="F76" s="28">
        <v>44508</v>
      </c>
    </row>
    <row r="77" spans="1:13" ht="74" customHeight="1" x14ac:dyDescent="0.2">
      <c r="A77" s="27" t="s">
        <v>659</v>
      </c>
      <c r="B77" s="5" t="s">
        <v>376</v>
      </c>
      <c r="C77" s="31"/>
      <c r="D77" s="5" t="s">
        <v>377</v>
      </c>
      <c r="E77" s="31"/>
      <c r="F77" s="28">
        <v>44508</v>
      </c>
    </row>
    <row r="78" spans="1:13" ht="74" customHeight="1" x14ac:dyDescent="0.2">
      <c r="A78" s="27" t="s">
        <v>519</v>
      </c>
      <c r="B78" s="5" t="s">
        <v>392</v>
      </c>
      <c r="C78" s="31"/>
      <c r="D78" s="5" t="s">
        <v>393</v>
      </c>
      <c r="E78" s="31"/>
      <c r="F78" s="28">
        <v>44508</v>
      </c>
    </row>
    <row r="79" spans="1:13" ht="74" customHeight="1" x14ac:dyDescent="0.2">
      <c r="A79" s="27" t="s">
        <v>521</v>
      </c>
      <c r="B79" s="5" t="s">
        <v>390</v>
      </c>
      <c r="C79" s="31"/>
      <c r="D79" s="5" t="s">
        <v>391</v>
      </c>
      <c r="E79" s="31"/>
      <c r="F79" s="28">
        <v>44508</v>
      </c>
    </row>
    <row r="80" spans="1:13" ht="74" customHeight="1" x14ac:dyDescent="0.2">
      <c r="A80" s="27" t="s">
        <v>630</v>
      </c>
      <c r="B80" s="5" t="s">
        <v>396</v>
      </c>
      <c r="C80" s="31"/>
      <c r="D80" s="5" t="s">
        <v>397</v>
      </c>
      <c r="E80" s="31"/>
      <c r="F80" s="28">
        <v>44508</v>
      </c>
    </row>
    <row r="81" spans="1:6" ht="74" customHeight="1" x14ac:dyDescent="0.2">
      <c r="A81" s="27" t="s">
        <v>631</v>
      </c>
      <c r="B81" s="5" t="s">
        <v>394</v>
      </c>
      <c r="C81" s="31"/>
      <c r="D81" s="5" t="s">
        <v>395</v>
      </c>
      <c r="E81" s="31"/>
      <c r="F81" s="28">
        <v>44508</v>
      </c>
    </row>
    <row r="82" spans="1:6" ht="74" customHeight="1" x14ac:dyDescent="0.2">
      <c r="A82" s="27" t="s">
        <v>520</v>
      </c>
      <c r="B82" s="5" t="s">
        <v>398</v>
      </c>
      <c r="C82" s="31"/>
      <c r="D82" s="5" t="s">
        <v>399</v>
      </c>
      <c r="E82" s="31"/>
      <c r="F82" s="28">
        <v>44508</v>
      </c>
    </row>
    <row r="83" spans="1:6" ht="74" customHeight="1" x14ac:dyDescent="0.2">
      <c r="A83" s="27" t="s">
        <v>660</v>
      </c>
      <c r="B83" s="5" t="s">
        <v>404</v>
      </c>
      <c r="C83" s="31"/>
      <c r="D83" s="5" t="s">
        <v>405</v>
      </c>
      <c r="E83" s="31"/>
      <c r="F83" s="28">
        <v>44508</v>
      </c>
    </row>
    <row r="84" spans="1:6" ht="74" customHeight="1" x14ac:dyDescent="0.2">
      <c r="A84" s="27" t="s">
        <v>661</v>
      </c>
      <c r="B84" s="5" t="s">
        <v>406</v>
      </c>
      <c r="C84" s="31"/>
      <c r="D84" s="5" t="s">
        <v>407</v>
      </c>
      <c r="E84" s="31"/>
      <c r="F84" s="28">
        <v>44508</v>
      </c>
    </row>
    <row r="85" spans="1:6" ht="74" customHeight="1" x14ac:dyDescent="0.2">
      <c r="A85" s="27" t="s">
        <v>522</v>
      </c>
      <c r="B85" s="5" t="s">
        <v>384</v>
      </c>
      <c r="C85" s="31"/>
      <c r="D85" s="5" t="s">
        <v>385</v>
      </c>
      <c r="E85" s="31"/>
      <c r="F85" s="28">
        <v>44508</v>
      </c>
    </row>
    <row r="86" spans="1:6" ht="74" customHeight="1" x14ac:dyDescent="0.2">
      <c r="A86" s="27" t="s">
        <v>523</v>
      </c>
      <c r="B86" s="5" t="s">
        <v>382</v>
      </c>
      <c r="C86" s="31"/>
      <c r="D86" s="5" t="s">
        <v>383</v>
      </c>
      <c r="E86" s="31"/>
      <c r="F86" s="28">
        <v>44508</v>
      </c>
    </row>
    <row r="87" spans="1:6" ht="74" customHeight="1" x14ac:dyDescent="0.2">
      <c r="A87" s="27" t="s">
        <v>632</v>
      </c>
      <c r="B87" s="5" t="s">
        <v>388</v>
      </c>
      <c r="C87" s="31"/>
      <c r="D87" s="5" t="s">
        <v>389</v>
      </c>
      <c r="E87" s="31"/>
      <c r="F87" s="28">
        <v>44508</v>
      </c>
    </row>
    <row r="88" spans="1:6" ht="74" customHeight="1" x14ac:dyDescent="0.2">
      <c r="A88" s="27" t="s">
        <v>633</v>
      </c>
      <c r="B88" s="5" t="s">
        <v>386</v>
      </c>
      <c r="C88" s="31"/>
      <c r="D88" s="5" t="s">
        <v>387</v>
      </c>
      <c r="E88" s="31"/>
      <c r="F88" s="28">
        <v>44508</v>
      </c>
    </row>
    <row r="89" spans="1:6" ht="74" customHeight="1" x14ac:dyDescent="0.2">
      <c r="A89" s="27" t="s">
        <v>524</v>
      </c>
      <c r="B89" s="5" t="s">
        <v>408</v>
      </c>
      <c r="C89" s="31"/>
      <c r="D89" s="5" t="s">
        <v>409</v>
      </c>
      <c r="E89" s="31"/>
      <c r="F89" s="28">
        <v>44508</v>
      </c>
    </row>
    <row r="90" spans="1:6" ht="74" customHeight="1" x14ac:dyDescent="0.2">
      <c r="A90" s="27" t="s">
        <v>634</v>
      </c>
      <c r="B90" s="5" t="s">
        <v>410</v>
      </c>
      <c r="C90" s="31"/>
      <c r="D90" s="5" t="s">
        <v>411</v>
      </c>
      <c r="E90" s="31"/>
      <c r="F90" s="28">
        <v>44508</v>
      </c>
    </row>
    <row r="91" spans="1:6" ht="74" customHeight="1" x14ac:dyDescent="0.2">
      <c r="A91" s="27" t="s">
        <v>525</v>
      </c>
      <c r="B91" s="5" t="s">
        <v>412</v>
      </c>
      <c r="C91" s="31"/>
      <c r="D91" s="5" t="s">
        <v>413</v>
      </c>
      <c r="E91" s="31"/>
      <c r="F91" s="28">
        <v>44508</v>
      </c>
    </row>
    <row r="92" spans="1:6" ht="74" customHeight="1" x14ac:dyDescent="0.2">
      <c r="A92" s="27" t="s">
        <v>526</v>
      </c>
      <c r="B92" s="5" t="s">
        <v>414</v>
      </c>
      <c r="C92" s="31"/>
      <c r="D92" s="5" t="s">
        <v>415</v>
      </c>
      <c r="E92" s="31"/>
      <c r="F92" s="28">
        <v>44508</v>
      </c>
    </row>
    <row r="93" spans="1:6" ht="74" customHeight="1" x14ac:dyDescent="0.2">
      <c r="A93" s="27" t="s">
        <v>527</v>
      </c>
      <c r="B93" s="5" t="s">
        <v>416</v>
      </c>
      <c r="C93" s="31"/>
      <c r="D93" s="5" t="s">
        <v>417</v>
      </c>
      <c r="E93" s="31"/>
      <c r="F93" s="28">
        <v>44508</v>
      </c>
    </row>
    <row r="94" spans="1:6" ht="74" customHeight="1" x14ac:dyDescent="0.2">
      <c r="A94" s="27" t="s">
        <v>662</v>
      </c>
      <c r="B94" s="5" t="s">
        <v>418</v>
      </c>
      <c r="C94" s="31"/>
      <c r="D94" s="5" t="s">
        <v>419</v>
      </c>
      <c r="E94" s="31"/>
      <c r="F94" s="28">
        <v>44508</v>
      </c>
    </row>
    <row r="95" spans="1:6" ht="74" customHeight="1" x14ac:dyDescent="0.2">
      <c r="A95" s="27" t="s">
        <v>654</v>
      </c>
      <c r="B95" s="5" t="s">
        <v>510</v>
      </c>
      <c r="C95" s="31"/>
      <c r="D95" s="5" t="s">
        <v>511</v>
      </c>
      <c r="E95" s="31"/>
      <c r="F95" s="28">
        <v>44508</v>
      </c>
    </row>
    <row r="96" spans="1:6" ht="74" customHeight="1" x14ac:dyDescent="0.2">
      <c r="A96" s="27" t="s">
        <v>655</v>
      </c>
      <c r="B96" s="5" t="s">
        <v>508</v>
      </c>
      <c r="C96" s="31"/>
      <c r="D96" s="5" t="s">
        <v>509</v>
      </c>
      <c r="E96" s="31"/>
      <c r="F96" s="28">
        <v>44508</v>
      </c>
    </row>
    <row r="97" spans="1:12" ht="74" customHeight="1" x14ac:dyDescent="0.2">
      <c r="A97" s="27" t="s">
        <v>528</v>
      </c>
      <c r="B97" s="5" t="s">
        <v>420</v>
      </c>
      <c r="C97" s="31"/>
      <c r="D97" s="5" t="s">
        <v>421</v>
      </c>
      <c r="E97" s="31"/>
      <c r="F97" s="28">
        <v>44508</v>
      </c>
    </row>
    <row r="98" spans="1:12" ht="74" customHeight="1" x14ac:dyDescent="0.2">
      <c r="A98" s="27" t="s">
        <v>491</v>
      </c>
      <c r="B98" s="5" t="s">
        <v>424</v>
      </c>
      <c r="C98" s="31"/>
      <c r="D98" s="5" t="s">
        <v>425</v>
      </c>
      <c r="E98" s="31"/>
      <c r="F98" s="28">
        <v>44508</v>
      </c>
    </row>
    <row r="99" spans="1:12" ht="74" customHeight="1" x14ac:dyDescent="0.2">
      <c r="A99" s="27" t="s">
        <v>635</v>
      </c>
      <c r="B99" s="5" t="s">
        <v>428</v>
      </c>
      <c r="C99" s="31"/>
      <c r="D99" s="5" t="s">
        <v>429</v>
      </c>
      <c r="E99" s="31"/>
      <c r="F99" s="28">
        <v>44508</v>
      </c>
    </row>
    <row r="100" spans="1:12" ht="74" customHeight="1" x14ac:dyDescent="0.2">
      <c r="A100" s="27" t="s">
        <v>636</v>
      </c>
      <c r="B100" s="5" t="s">
        <v>426</v>
      </c>
      <c r="C100" s="31"/>
      <c r="D100" s="5" t="s">
        <v>427</v>
      </c>
      <c r="E100" s="31"/>
      <c r="F100" s="28">
        <v>44508</v>
      </c>
    </row>
    <row r="101" spans="1:12" ht="74" customHeight="1" x14ac:dyDescent="0.2">
      <c r="A101" s="27" t="s">
        <v>664</v>
      </c>
      <c r="B101" s="5" t="s">
        <v>422</v>
      </c>
      <c r="C101" s="31"/>
      <c r="D101" s="5" t="s">
        <v>423</v>
      </c>
      <c r="E101" s="31"/>
      <c r="F101" s="28">
        <v>44508</v>
      </c>
    </row>
    <row r="102" spans="1:12" ht="74" customHeight="1" x14ac:dyDescent="0.2">
      <c r="A102" s="27" t="s">
        <v>663</v>
      </c>
      <c r="B102" s="5" t="s">
        <v>544</v>
      </c>
      <c r="C102" s="31"/>
      <c r="D102" s="5" t="s">
        <v>545</v>
      </c>
      <c r="E102" s="31"/>
      <c r="F102" s="28">
        <v>44508</v>
      </c>
    </row>
    <row r="103" spans="1:12" ht="74" customHeight="1" x14ac:dyDescent="0.2">
      <c r="A103" s="27" t="s">
        <v>529</v>
      </c>
      <c r="B103" s="5" t="s">
        <v>432</v>
      </c>
      <c r="C103" s="31"/>
      <c r="D103" s="5" t="s">
        <v>433</v>
      </c>
      <c r="E103" s="31"/>
      <c r="F103" s="28">
        <v>44508</v>
      </c>
    </row>
    <row r="104" spans="1:12" ht="74" customHeight="1" x14ac:dyDescent="0.2">
      <c r="A104" s="27" t="s">
        <v>530</v>
      </c>
      <c r="B104" s="5" t="s">
        <v>430</v>
      </c>
      <c r="C104" s="31"/>
      <c r="D104" s="5" t="s">
        <v>431</v>
      </c>
      <c r="E104" s="31"/>
      <c r="F104" s="28">
        <v>44508</v>
      </c>
    </row>
    <row r="105" spans="1:12" ht="74" customHeight="1" x14ac:dyDescent="0.2">
      <c r="A105" s="27" t="s">
        <v>637</v>
      </c>
      <c r="B105" s="5" t="s">
        <v>436</v>
      </c>
      <c r="C105" s="31"/>
      <c r="D105" s="5" t="s">
        <v>437</v>
      </c>
      <c r="E105" s="31"/>
      <c r="F105" s="28">
        <v>44508</v>
      </c>
    </row>
    <row r="106" spans="1:12" ht="74" customHeight="1" x14ac:dyDescent="0.2">
      <c r="A106" s="27" t="s">
        <v>638</v>
      </c>
      <c r="B106" s="5" t="s">
        <v>434</v>
      </c>
      <c r="C106" s="31"/>
      <c r="D106" s="5" t="s">
        <v>435</v>
      </c>
      <c r="E106" s="31"/>
      <c r="F106" s="28">
        <v>44508</v>
      </c>
    </row>
    <row r="107" spans="1:12" ht="74" customHeight="1" x14ac:dyDescent="0.2">
      <c r="A107" s="27" t="s">
        <v>669</v>
      </c>
      <c r="B107" s="5" t="s">
        <v>440</v>
      </c>
      <c r="C107" s="31"/>
      <c r="D107" s="5" t="s">
        <v>441</v>
      </c>
      <c r="E107" s="31"/>
      <c r="F107" s="28">
        <v>44508</v>
      </c>
    </row>
    <row r="108" spans="1:12" ht="74" customHeight="1" x14ac:dyDescent="0.2">
      <c r="A108" s="27" t="s">
        <v>670</v>
      </c>
      <c r="B108" s="5" t="s">
        <v>438</v>
      </c>
      <c r="C108" s="31"/>
      <c r="D108" s="5" t="s">
        <v>439</v>
      </c>
      <c r="E108" s="31"/>
      <c r="F108" s="28">
        <v>44508</v>
      </c>
      <c r="J108" s="2"/>
    </row>
    <row r="109" spans="1:12" ht="74" customHeight="1" x14ac:dyDescent="0.2">
      <c r="A109" s="27" t="s">
        <v>531</v>
      </c>
      <c r="B109" s="5" t="s">
        <v>444</v>
      </c>
      <c r="C109" s="31"/>
      <c r="D109" s="5" t="s">
        <v>445</v>
      </c>
      <c r="E109" s="31"/>
      <c r="F109" s="28">
        <v>44508</v>
      </c>
      <c r="J109" s="2"/>
      <c r="L109" s="2"/>
    </row>
    <row r="110" spans="1:12" ht="74" customHeight="1" x14ac:dyDescent="0.2">
      <c r="A110" s="27" t="s">
        <v>532</v>
      </c>
      <c r="B110" s="5" t="s">
        <v>442</v>
      </c>
      <c r="C110" s="31"/>
      <c r="D110" s="5" t="s">
        <v>443</v>
      </c>
      <c r="E110" s="31"/>
      <c r="F110" s="28">
        <v>44508</v>
      </c>
    </row>
    <row r="111" spans="1:12" ht="74" customHeight="1" x14ac:dyDescent="0.2">
      <c r="A111" s="27" t="s">
        <v>639</v>
      </c>
      <c r="B111" s="5" t="s">
        <v>448</v>
      </c>
      <c r="C111" s="31"/>
      <c r="D111" s="5" t="s">
        <v>449</v>
      </c>
      <c r="E111" s="31"/>
      <c r="F111" s="28">
        <v>44508</v>
      </c>
    </row>
    <row r="112" spans="1:12" ht="74" customHeight="1" x14ac:dyDescent="0.2">
      <c r="A112" s="27" t="s">
        <v>640</v>
      </c>
      <c r="B112" s="5" t="s">
        <v>446</v>
      </c>
      <c r="C112" s="31"/>
      <c r="D112" s="5" t="s">
        <v>447</v>
      </c>
      <c r="E112" s="31"/>
      <c r="F112" s="28">
        <v>44508</v>
      </c>
      <c r="J112" s="2"/>
    </row>
    <row r="113" spans="1:12" ht="74" customHeight="1" x14ac:dyDescent="0.2">
      <c r="A113" s="27" t="s">
        <v>533</v>
      </c>
      <c r="B113" s="5" t="s">
        <v>452</v>
      </c>
      <c r="C113" s="31"/>
      <c r="D113" s="5" t="s">
        <v>453</v>
      </c>
      <c r="E113" s="31"/>
      <c r="F113" s="28">
        <v>44508</v>
      </c>
      <c r="J113" s="2"/>
    </row>
    <row r="114" spans="1:12" ht="74" customHeight="1" x14ac:dyDescent="0.2">
      <c r="A114" s="27" t="s">
        <v>534</v>
      </c>
      <c r="B114" s="5" t="s">
        <v>450</v>
      </c>
      <c r="C114" s="31"/>
      <c r="D114" s="5" t="s">
        <v>451</v>
      </c>
      <c r="E114" s="31"/>
      <c r="F114" s="28">
        <v>44508</v>
      </c>
      <c r="J114" t="s">
        <v>536</v>
      </c>
    </row>
    <row r="115" spans="1:12" ht="74" customHeight="1" x14ac:dyDescent="0.2">
      <c r="A115" s="27" t="s">
        <v>641</v>
      </c>
      <c r="B115" s="5" t="s">
        <v>456</v>
      </c>
      <c r="C115" s="31"/>
      <c r="D115" s="5" t="s">
        <v>457</v>
      </c>
      <c r="E115" s="31"/>
      <c r="F115" s="28">
        <v>44508</v>
      </c>
      <c r="J115" s="2"/>
      <c r="L115" s="2"/>
    </row>
    <row r="116" spans="1:12" ht="74" customHeight="1" x14ac:dyDescent="0.2">
      <c r="A116" s="27" t="s">
        <v>642</v>
      </c>
      <c r="B116" s="5" t="s">
        <v>454</v>
      </c>
      <c r="C116" s="31"/>
      <c r="D116" s="5" t="s">
        <v>455</v>
      </c>
      <c r="E116" s="31"/>
      <c r="F116" s="28">
        <v>44508</v>
      </c>
      <c r="J116" s="2"/>
      <c r="L116" s="2"/>
    </row>
    <row r="117" spans="1:12" ht="74" customHeight="1" x14ac:dyDescent="0.2">
      <c r="A117" s="27" t="s">
        <v>535</v>
      </c>
      <c r="B117" s="5" t="s">
        <v>296</v>
      </c>
      <c r="C117" s="31"/>
      <c r="D117" s="5" t="s">
        <v>297</v>
      </c>
      <c r="E117" s="31"/>
      <c r="F117" s="28">
        <v>44508</v>
      </c>
    </row>
    <row r="118" spans="1:12" ht="74" customHeight="1" x14ac:dyDescent="0.2">
      <c r="A118" s="27" t="s">
        <v>493</v>
      </c>
      <c r="B118" s="5" t="s">
        <v>272</v>
      </c>
      <c r="C118" s="31"/>
      <c r="D118" s="5" t="s">
        <v>273</v>
      </c>
      <c r="E118" s="31"/>
      <c r="F118" s="28">
        <v>44508</v>
      </c>
    </row>
    <row r="119" spans="1:12" ht="74" customHeight="1" x14ac:dyDescent="0.2">
      <c r="A119" s="27" t="s">
        <v>486</v>
      </c>
      <c r="B119" s="5" t="s">
        <v>274</v>
      </c>
      <c r="C119" s="31"/>
      <c r="D119" s="5" t="s">
        <v>275</v>
      </c>
      <c r="E119" s="31"/>
      <c r="F119" s="28">
        <v>44508</v>
      </c>
    </row>
    <row r="120" spans="1:12" ht="74" customHeight="1" x14ac:dyDescent="0.2">
      <c r="A120" s="27" t="s">
        <v>492</v>
      </c>
      <c r="B120" s="5" t="s">
        <v>350</v>
      </c>
      <c r="C120" s="31"/>
      <c r="D120" s="5" t="s">
        <v>351</v>
      </c>
      <c r="E120" s="31"/>
      <c r="F120" s="28">
        <v>44508</v>
      </c>
    </row>
    <row r="121" spans="1:12" ht="74" customHeight="1" x14ac:dyDescent="0.2">
      <c r="A121" s="27" t="s">
        <v>665</v>
      </c>
      <c r="B121" s="5" t="s">
        <v>298</v>
      </c>
      <c r="C121" s="31"/>
      <c r="D121" s="5" t="s">
        <v>299</v>
      </c>
      <c r="E121" s="31"/>
      <c r="F121" s="28">
        <v>44508</v>
      </c>
    </row>
    <row r="122" spans="1:12" ht="74" customHeight="1" x14ac:dyDescent="0.2">
      <c r="A122" s="27" t="s">
        <v>666</v>
      </c>
      <c r="B122" s="5" t="s">
        <v>300</v>
      </c>
      <c r="C122" s="31"/>
      <c r="D122" s="5" t="s">
        <v>301</v>
      </c>
      <c r="E122" s="31"/>
      <c r="F122" s="28">
        <v>44508</v>
      </c>
    </row>
    <row r="123" spans="1:12" ht="74" customHeight="1" x14ac:dyDescent="0.2">
      <c r="A123" s="27" t="s">
        <v>643</v>
      </c>
      <c r="B123" s="5" t="s">
        <v>270</v>
      </c>
      <c r="C123" s="31"/>
      <c r="D123" s="5" t="s">
        <v>271</v>
      </c>
      <c r="E123" s="31"/>
      <c r="F123" s="28">
        <v>44508</v>
      </c>
    </row>
    <row r="124" spans="1:12" ht="74" customHeight="1" x14ac:dyDescent="0.2">
      <c r="A124" s="27" t="s">
        <v>644</v>
      </c>
      <c r="B124" s="5" t="s">
        <v>400</v>
      </c>
      <c r="C124" s="31"/>
      <c r="D124" s="5" t="s">
        <v>401</v>
      </c>
      <c r="E124" s="31"/>
      <c r="F124" s="28">
        <v>44508</v>
      </c>
    </row>
    <row r="125" spans="1:12" ht="74" customHeight="1" x14ac:dyDescent="0.2">
      <c r="A125" s="27" t="s">
        <v>645</v>
      </c>
      <c r="B125" s="5" t="s">
        <v>280</v>
      </c>
      <c r="C125" s="31"/>
      <c r="D125" s="5" t="s">
        <v>281</v>
      </c>
      <c r="E125" s="31"/>
      <c r="F125" s="28">
        <v>44508</v>
      </c>
    </row>
    <row r="126" spans="1:12" ht="74" customHeight="1" x14ac:dyDescent="0.2">
      <c r="A126" s="27" t="s">
        <v>646</v>
      </c>
      <c r="B126" s="5" t="s">
        <v>464</v>
      </c>
      <c r="C126" s="31"/>
      <c r="D126" s="5" t="s">
        <v>465</v>
      </c>
      <c r="E126" s="31"/>
      <c r="F126" s="28">
        <v>44508</v>
      </c>
    </row>
    <row r="127" spans="1:12" ht="74" customHeight="1" x14ac:dyDescent="0.2">
      <c r="A127" s="27" t="s">
        <v>647</v>
      </c>
      <c r="B127" s="5" t="s">
        <v>462</v>
      </c>
      <c r="C127" s="31"/>
      <c r="D127" s="5" t="s">
        <v>463</v>
      </c>
      <c r="E127" s="31"/>
      <c r="F127" s="28">
        <v>44508</v>
      </c>
    </row>
    <row r="128" spans="1:12" ht="74" customHeight="1" x14ac:dyDescent="0.2">
      <c r="A128" s="27" t="s">
        <v>648</v>
      </c>
      <c r="B128" s="5" t="s">
        <v>466</v>
      </c>
      <c r="C128" s="31"/>
      <c r="D128" s="5" t="s">
        <v>467</v>
      </c>
      <c r="E128" s="31"/>
      <c r="F128" s="28">
        <v>44508</v>
      </c>
    </row>
    <row r="129" spans="1:6" ht="74" customHeight="1" x14ac:dyDescent="0.2">
      <c r="A129" s="27" t="s">
        <v>649</v>
      </c>
      <c r="B129" s="5" t="s">
        <v>468</v>
      </c>
      <c r="C129" s="31"/>
      <c r="D129" s="5" t="s">
        <v>469</v>
      </c>
      <c r="E129" s="31"/>
      <c r="F129" s="28">
        <v>44508</v>
      </c>
    </row>
    <row r="130" spans="1:6" ht="74" customHeight="1" x14ac:dyDescent="0.2">
      <c r="A130" s="27" t="s">
        <v>667</v>
      </c>
      <c r="B130" s="5" t="s">
        <v>472</v>
      </c>
      <c r="C130" s="31"/>
      <c r="D130" s="5" t="s">
        <v>473</v>
      </c>
      <c r="E130" s="31"/>
      <c r="F130" s="28">
        <v>44508</v>
      </c>
    </row>
    <row r="131" spans="1:6" ht="74" customHeight="1" x14ac:dyDescent="0.2">
      <c r="A131" s="27" t="s">
        <v>668</v>
      </c>
      <c r="B131" s="5" t="s">
        <v>470</v>
      </c>
      <c r="C131" s="31"/>
      <c r="D131" s="5" t="s">
        <v>471</v>
      </c>
      <c r="E131" s="31"/>
      <c r="F131" s="28">
        <v>44508</v>
      </c>
    </row>
    <row r="132" spans="1:6" ht="74" customHeight="1" x14ac:dyDescent="0.2">
      <c r="A132" s="27" t="s">
        <v>650</v>
      </c>
      <c r="B132" s="5" t="s">
        <v>474</v>
      </c>
      <c r="C132" s="31"/>
      <c r="D132" s="5" t="s">
        <v>475</v>
      </c>
      <c r="E132" s="31"/>
      <c r="F132" s="28">
        <v>44508</v>
      </c>
    </row>
    <row r="133" spans="1:6" ht="74" customHeight="1" x14ac:dyDescent="0.2">
      <c r="A133" s="27" t="s">
        <v>656</v>
      </c>
      <c r="B133" s="5" t="s">
        <v>478</v>
      </c>
      <c r="C133" s="31"/>
      <c r="D133" s="5" t="s">
        <v>479</v>
      </c>
      <c r="E133" s="31"/>
      <c r="F133" s="28">
        <v>44508</v>
      </c>
    </row>
    <row r="134" spans="1:6" ht="74" customHeight="1" x14ac:dyDescent="0.2">
      <c r="A134" s="27" t="s">
        <v>657</v>
      </c>
      <c r="B134" s="5" t="s">
        <v>476</v>
      </c>
      <c r="C134" s="31"/>
      <c r="D134" s="5" t="s">
        <v>477</v>
      </c>
      <c r="E134" s="31"/>
      <c r="F134" s="28">
        <v>44508</v>
      </c>
    </row>
    <row r="135" spans="1:6" ht="74" customHeight="1" x14ac:dyDescent="0.2">
      <c r="A135" s="35" t="s">
        <v>267</v>
      </c>
      <c r="B135" s="5" t="s">
        <v>243</v>
      </c>
      <c r="C135" s="31"/>
      <c r="D135" s="5" t="s">
        <v>244</v>
      </c>
      <c r="E135" s="31"/>
      <c r="F135" s="28">
        <v>43940</v>
      </c>
    </row>
    <row r="136" spans="1:6" ht="74" customHeight="1" x14ac:dyDescent="0.2">
      <c r="A136" s="35" t="s">
        <v>496</v>
      </c>
      <c r="B136" s="5" t="s">
        <v>241</v>
      </c>
      <c r="C136" s="31"/>
      <c r="D136" s="5" t="s">
        <v>242</v>
      </c>
      <c r="E136" s="31"/>
      <c r="F136" s="28">
        <v>43940</v>
      </c>
    </row>
    <row r="137" spans="1:6" ht="74" customHeight="1" x14ac:dyDescent="0.2">
      <c r="A137" s="27" t="s">
        <v>498</v>
      </c>
      <c r="B137" s="5" t="s">
        <v>183</v>
      </c>
      <c r="C137" s="31"/>
      <c r="D137" s="5" t="s">
        <v>184</v>
      </c>
      <c r="E137" s="31"/>
      <c r="F137" s="28">
        <v>43910</v>
      </c>
    </row>
    <row r="138" spans="1:6" ht="74" customHeight="1" x14ac:dyDescent="0.2">
      <c r="A138" s="35" t="s">
        <v>497</v>
      </c>
      <c r="B138" s="5" t="s">
        <v>185</v>
      </c>
      <c r="C138" s="31"/>
      <c r="D138" s="5" t="s">
        <v>186</v>
      </c>
      <c r="E138" s="31"/>
      <c r="F138" s="28">
        <v>43910</v>
      </c>
    </row>
    <row r="139" spans="1:6" ht="18" x14ac:dyDescent="0.2">
      <c r="A139" s="75" t="s">
        <v>597</v>
      </c>
      <c r="B139" s="76">
        <f>SUBTOTAL(103,BeerPix[Item Web Thumb filename])</f>
        <v>131</v>
      </c>
      <c r="C139" s="76"/>
      <c r="D139" s="76">
        <f>SUBTOTAL(103,BeerPix[Item Web Image filename])</f>
        <v>131</v>
      </c>
      <c r="E139" s="76"/>
      <c r="F139" s="76"/>
    </row>
    <row r="140" spans="1:6" x14ac:dyDescent="0.15">
      <c r="A140" s="37">
        <f>(BeerPix[[#Totals],[Item Web Thumb filename]]+BeerPix[[#Totals],[Item Web Image filename]])</f>
        <v>262</v>
      </c>
    </row>
    <row r="141" spans="1:6" x14ac:dyDescent="0.15">
      <c r="A141" s="37"/>
    </row>
  </sheetData>
  <mergeCells count="4">
    <mergeCell ref="A6:F6"/>
    <mergeCell ref="B1:F2"/>
    <mergeCell ref="B3:F3"/>
    <mergeCell ref="B4:F4"/>
  </mergeCells>
  <phoneticPr fontId="14" type="noConversion"/>
  <conditionalFormatting sqref="A141">
    <cfRule type="cellIs" dxfId="30" priority="1" operator="lessThan">
      <formula>0</formula>
    </cfRule>
  </conditionalFormatting>
  <hyperlinks>
    <hyperlink ref="B4:E4" location="'GROUP HEADER IMAGES'!A8" display="Click here to return to Group List" xr:uid="{D37122FD-A9BA-CF48-9B05-865726F0DB88}"/>
    <hyperlink ref="B4:F4" location="GROUPS!A1" display="Click here to return to Group List" xr:uid="{8F3F3EAA-E24F-694C-8BF7-0DE63DD6B955}"/>
  </hyperlinks>
  <pageMargins left="0.7" right="0.7" top="0.75" bottom="0.75" header="0.3" footer="0.3"/>
  <pageSetup paperSize="5" orientation="landscape" horizontalDpi="0" verticalDpi="0"/>
  <drawing r:id="rId1"/>
  <tableParts count="1">
    <tablePart r:id="rId2"/>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A60C6E6-108D-A24A-86C7-9061383B5DB4}">
  <sheetPr codeName="Sheet8">
    <tabColor rgb="FF7030A0"/>
    <pageSetUpPr fitToPage="1"/>
  </sheetPr>
  <dimension ref="A1:R156"/>
  <sheetViews>
    <sheetView zoomScaleNormal="100" workbookViewId="0">
      <pane ySplit="7" topLeftCell="A8" activePane="bottomLeft" state="frozen"/>
      <selection pane="bottomLeft" activeCell="L10" sqref="L10"/>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75" width="5.83203125" style="2" customWidth="1"/>
    <col min="76"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771</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ht="74" customHeight="1" x14ac:dyDescent="0.15">
      <c r="A8" s="144" t="s">
        <v>1468</v>
      </c>
      <c r="B8" s="26" t="s">
        <v>1471</v>
      </c>
      <c r="C8" s="30"/>
      <c r="D8" s="26" t="s">
        <v>1470</v>
      </c>
      <c r="E8" s="30"/>
      <c r="F8" s="34">
        <v>45429</v>
      </c>
      <c r="H8"/>
      <c r="I8"/>
    </row>
    <row r="9" spans="1:18" ht="74" customHeight="1" x14ac:dyDescent="0.15">
      <c r="A9" s="144" t="s">
        <v>1469</v>
      </c>
      <c r="B9" s="26" t="s">
        <v>1472</v>
      </c>
      <c r="C9" s="30"/>
      <c r="D9" s="26" t="s">
        <v>1473</v>
      </c>
      <c r="E9" s="30"/>
      <c r="F9" s="34">
        <v>45429</v>
      </c>
      <c r="H9"/>
      <c r="I9"/>
    </row>
    <row r="10" spans="1:18" ht="74" customHeight="1" x14ac:dyDescent="0.15">
      <c r="A10" s="21" t="s">
        <v>1148</v>
      </c>
      <c r="B10" s="5" t="s">
        <v>1438</v>
      </c>
      <c r="C10" s="30"/>
      <c r="D10" s="5" t="s">
        <v>1437</v>
      </c>
      <c r="E10" s="30"/>
      <c r="F10" s="12">
        <v>44979</v>
      </c>
      <c r="H10"/>
      <c r="I10"/>
    </row>
    <row r="11" spans="1:18" ht="74" customHeight="1" x14ac:dyDescent="0.15">
      <c r="A11" s="21" t="s">
        <v>1146</v>
      </c>
      <c r="B11" s="5" t="s">
        <v>1439</v>
      </c>
      <c r="C11" s="30"/>
      <c r="D11" s="5" t="s">
        <v>1440</v>
      </c>
      <c r="E11" s="30"/>
      <c r="F11" s="12">
        <v>44979</v>
      </c>
      <c r="H11"/>
      <c r="I11"/>
    </row>
    <row r="12" spans="1:18" ht="74" customHeight="1" x14ac:dyDescent="0.15">
      <c r="A12" s="21" t="s">
        <v>1147</v>
      </c>
      <c r="B12" s="5" t="s">
        <v>1435</v>
      </c>
      <c r="C12" s="30"/>
      <c r="D12" s="5" t="s">
        <v>1436</v>
      </c>
      <c r="E12" s="30"/>
      <c r="F12" s="12">
        <v>44979</v>
      </c>
      <c r="H12"/>
      <c r="I12"/>
    </row>
    <row r="13" spans="1:18" ht="74" customHeight="1" x14ac:dyDescent="0.15">
      <c r="A13" s="21" t="s">
        <v>1295</v>
      </c>
      <c r="B13" s="5" t="s">
        <v>1296</v>
      </c>
      <c r="C13" s="30"/>
      <c r="D13" s="5" t="s">
        <v>1297</v>
      </c>
      <c r="E13" s="30"/>
      <c r="F13" s="12">
        <v>44979</v>
      </c>
      <c r="H13"/>
      <c r="I13"/>
    </row>
    <row r="14" spans="1:18" ht="74" customHeight="1" x14ac:dyDescent="0.15">
      <c r="A14" s="21" t="s">
        <v>1301</v>
      </c>
      <c r="B14" s="5" t="s">
        <v>1305</v>
      </c>
      <c r="C14" s="30"/>
      <c r="D14" s="5" t="s">
        <v>1306</v>
      </c>
      <c r="E14" s="30"/>
      <c r="F14" s="12">
        <v>44979</v>
      </c>
      <c r="H14"/>
      <c r="I14"/>
    </row>
    <row r="15" spans="1:18" ht="74" customHeight="1" x14ac:dyDescent="0.15">
      <c r="A15" s="21" t="s">
        <v>1303</v>
      </c>
      <c r="B15" s="5" t="s">
        <v>1307</v>
      </c>
      <c r="C15" s="30"/>
      <c r="D15" s="5" t="s">
        <v>1308</v>
      </c>
      <c r="E15" s="30"/>
      <c r="F15" s="12">
        <v>44979</v>
      </c>
      <c r="H15"/>
      <c r="I15"/>
    </row>
    <row r="16" spans="1:18" ht="74" customHeight="1" x14ac:dyDescent="0.15">
      <c r="A16" s="21" t="s">
        <v>1298</v>
      </c>
      <c r="B16" s="5" t="s">
        <v>1299</v>
      </c>
      <c r="C16" s="30"/>
      <c r="D16" s="5" t="s">
        <v>1300</v>
      </c>
      <c r="E16" s="30"/>
      <c r="F16" s="12">
        <v>44979</v>
      </c>
      <c r="H16"/>
      <c r="I16"/>
    </row>
    <row r="17" spans="1:9" ht="74" customHeight="1" x14ac:dyDescent="0.15">
      <c r="A17" s="21" t="s">
        <v>1302</v>
      </c>
      <c r="B17" s="5" t="s">
        <v>1312</v>
      </c>
      <c r="C17" s="30"/>
      <c r="D17" s="5" t="s">
        <v>1311</v>
      </c>
      <c r="E17" s="30"/>
      <c r="F17" s="12">
        <v>44979</v>
      </c>
      <c r="H17"/>
      <c r="I17"/>
    </row>
    <row r="18" spans="1:9" ht="74" customHeight="1" x14ac:dyDescent="0.15">
      <c r="A18" s="21" t="s">
        <v>1304</v>
      </c>
      <c r="B18" s="5" t="s">
        <v>1309</v>
      </c>
      <c r="C18" s="30"/>
      <c r="D18" s="5" t="s">
        <v>1310</v>
      </c>
      <c r="E18" s="30"/>
      <c r="F18" s="12">
        <v>44979</v>
      </c>
      <c r="H18"/>
      <c r="I18"/>
    </row>
    <row r="19" spans="1:9" ht="74" customHeight="1" x14ac:dyDescent="0.15">
      <c r="A19" s="21" t="s">
        <v>1288</v>
      </c>
      <c r="B19" s="5" t="s">
        <v>1286</v>
      </c>
      <c r="C19" s="30"/>
      <c r="D19" s="5" t="s">
        <v>1287</v>
      </c>
      <c r="E19" s="30"/>
      <c r="F19" s="12">
        <v>44979</v>
      </c>
      <c r="H19"/>
      <c r="I19"/>
    </row>
    <row r="20" spans="1:9" ht="74" customHeight="1" x14ac:dyDescent="0.15">
      <c r="A20" s="21" t="s">
        <v>1294</v>
      </c>
      <c r="B20" s="5" t="s">
        <v>1293</v>
      </c>
      <c r="C20" s="30"/>
      <c r="D20" s="5" t="s">
        <v>1292</v>
      </c>
      <c r="E20" s="30"/>
      <c r="F20" s="12">
        <v>44979</v>
      </c>
    </row>
    <row r="21" spans="1:9" ht="74" customHeight="1" x14ac:dyDescent="0.15">
      <c r="A21" s="21" t="s">
        <v>1289</v>
      </c>
      <c r="B21" s="5" t="s">
        <v>1291</v>
      </c>
      <c r="C21" s="30"/>
      <c r="D21" s="5" t="s">
        <v>1290</v>
      </c>
      <c r="E21" s="30"/>
      <c r="F21" s="12">
        <v>44979</v>
      </c>
    </row>
    <row r="22" spans="1:9" ht="74" customHeight="1" x14ac:dyDescent="0.15">
      <c r="A22" s="21" t="s">
        <v>1313</v>
      </c>
      <c r="B22" s="5" t="s">
        <v>1320</v>
      </c>
      <c r="C22" s="30"/>
      <c r="D22" s="5" t="s">
        <v>1315</v>
      </c>
      <c r="E22" s="30"/>
      <c r="F22" s="12">
        <v>44979</v>
      </c>
    </row>
    <row r="23" spans="1:9" ht="74" customHeight="1" x14ac:dyDescent="0.15">
      <c r="A23" s="21" t="s">
        <v>1314</v>
      </c>
      <c r="B23" s="5" t="s">
        <v>1319</v>
      </c>
      <c r="C23" s="30"/>
      <c r="D23" s="5" t="s">
        <v>1316</v>
      </c>
      <c r="E23" s="30"/>
      <c r="F23" s="12">
        <v>44979</v>
      </c>
    </row>
    <row r="24" spans="1:9" ht="74" customHeight="1" x14ac:dyDescent="0.15">
      <c r="A24" s="21" t="s">
        <v>1285</v>
      </c>
      <c r="B24" s="5" t="s">
        <v>1318</v>
      </c>
      <c r="C24" s="30"/>
      <c r="D24" s="5" t="s">
        <v>1317</v>
      </c>
      <c r="E24" s="30"/>
      <c r="F24" s="12">
        <v>44979</v>
      </c>
    </row>
    <row r="25" spans="1:9" ht="74" customHeight="1" x14ac:dyDescent="0.15">
      <c r="A25" s="21" t="s">
        <v>1321</v>
      </c>
      <c r="B25" s="5" t="s">
        <v>1326</v>
      </c>
      <c r="C25" s="30"/>
      <c r="D25" s="5" t="s">
        <v>1325</v>
      </c>
      <c r="E25" s="30"/>
      <c r="F25" s="12">
        <v>44979</v>
      </c>
    </row>
    <row r="26" spans="1:9" ht="74" customHeight="1" x14ac:dyDescent="0.15">
      <c r="A26" s="21" t="s">
        <v>1322</v>
      </c>
      <c r="B26" s="5" t="s">
        <v>1328</v>
      </c>
      <c r="C26" s="30"/>
      <c r="D26" s="5" t="s">
        <v>1327</v>
      </c>
      <c r="E26" s="30"/>
      <c r="F26" s="12">
        <v>44979</v>
      </c>
    </row>
    <row r="27" spans="1:9" ht="74" customHeight="1" x14ac:dyDescent="0.15">
      <c r="A27" s="21" t="s">
        <v>1323</v>
      </c>
      <c r="B27" s="5" t="s">
        <v>1330</v>
      </c>
      <c r="C27" s="30"/>
      <c r="D27" s="5" t="s">
        <v>1329</v>
      </c>
      <c r="E27" s="30"/>
      <c r="F27" s="12">
        <v>44979</v>
      </c>
    </row>
    <row r="28" spans="1:9" ht="74" customHeight="1" x14ac:dyDescent="0.15">
      <c r="A28" s="21" t="s">
        <v>1324</v>
      </c>
      <c r="B28" s="5" t="s">
        <v>1331</v>
      </c>
      <c r="C28" s="30"/>
      <c r="D28" s="5" t="s">
        <v>1332</v>
      </c>
      <c r="E28" s="30"/>
      <c r="F28" s="12">
        <v>44979</v>
      </c>
    </row>
    <row r="29" spans="1:9" ht="74" customHeight="1" x14ac:dyDescent="0.15">
      <c r="A29" s="35" t="s">
        <v>1370</v>
      </c>
      <c r="B29" s="5" t="s">
        <v>1353</v>
      </c>
      <c r="C29" s="30"/>
      <c r="D29" s="5" t="s">
        <v>1352</v>
      </c>
      <c r="E29" s="30"/>
      <c r="F29" s="12">
        <v>44979</v>
      </c>
    </row>
    <row r="30" spans="1:9" ht="74" customHeight="1" x14ac:dyDescent="0.15">
      <c r="A30" s="21" t="s">
        <v>1343</v>
      </c>
      <c r="B30" s="5" t="s">
        <v>1334</v>
      </c>
      <c r="C30" s="30"/>
      <c r="D30" s="5" t="s">
        <v>1333</v>
      </c>
      <c r="E30" s="30"/>
      <c r="F30" s="12">
        <v>44979</v>
      </c>
    </row>
    <row r="31" spans="1:9" ht="74" customHeight="1" x14ac:dyDescent="0.15">
      <c r="A31" s="21" t="s">
        <v>1345</v>
      </c>
      <c r="B31" s="5" t="s">
        <v>1337</v>
      </c>
      <c r="C31" s="30"/>
      <c r="D31" s="5" t="s">
        <v>1338</v>
      </c>
      <c r="E31" s="30"/>
      <c r="F31" s="12">
        <v>44979</v>
      </c>
    </row>
    <row r="32" spans="1:9" ht="74" customHeight="1" x14ac:dyDescent="0.15">
      <c r="A32" s="35" t="s">
        <v>1344</v>
      </c>
      <c r="B32" s="5" t="s">
        <v>1336</v>
      </c>
      <c r="C32" s="30"/>
      <c r="D32" s="5" t="s">
        <v>1335</v>
      </c>
      <c r="E32" s="30"/>
      <c r="F32" s="12">
        <v>44979</v>
      </c>
    </row>
    <row r="33" spans="1:6" ht="74" customHeight="1" x14ac:dyDescent="0.15">
      <c r="A33" s="21" t="s">
        <v>1346</v>
      </c>
      <c r="B33" s="5" t="s">
        <v>1340</v>
      </c>
      <c r="C33" s="30"/>
      <c r="D33" s="5" t="s">
        <v>1339</v>
      </c>
      <c r="E33" s="30"/>
      <c r="F33" s="12">
        <v>44979</v>
      </c>
    </row>
    <row r="34" spans="1:6" ht="74" customHeight="1" x14ac:dyDescent="0.15">
      <c r="A34" s="35" t="s">
        <v>1347</v>
      </c>
      <c r="B34" s="5" t="s">
        <v>1342</v>
      </c>
      <c r="C34" s="30"/>
      <c r="D34" s="5" t="s">
        <v>1341</v>
      </c>
      <c r="E34" s="30"/>
      <c r="F34" s="12">
        <v>44979</v>
      </c>
    </row>
    <row r="35" spans="1:6" ht="74" customHeight="1" x14ac:dyDescent="0.15">
      <c r="A35" s="35" t="s">
        <v>1369</v>
      </c>
      <c r="B35" s="5" t="s">
        <v>1351</v>
      </c>
      <c r="C35" s="30"/>
      <c r="D35" s="5" t="s">
        <v>1350</v>
      </c>
      <c r="E35" s="30"/>
      <c r="F35" s="12">
        <v>44979</v>
      </c>
    </row>
    <row r="36" spans="1:6" ht="74" customHeight="1" x14ac:dyDescent="0.15">
      <c r="A36" s="35" t="s">
        <v>1368</v>
      </c>
      <c r="B36" s="5" t="s">
        <v>1349</v>
      </c>
      <c r="C36" s="30"/>
      <c r="D36" s="5" t="s">
        <v>1348</v>
      </c>
      <c r="E36" s="30"/>
      <c r="F36" s="12">
        <v>44979</v>
      </c>
    </row>
    <row r="37" spans="1:6" ht="74" customHeight="1" x14ac:dyDescent="0.15">
      <c r="A37" s="35" t="s">
        <v>1371</v>
      </c>
      <c r="B37" s="5" t="s">
        <v>1354</v>
      </c>
      <c r="C37" s="30"/>
      <c r="D37" s="5" t="s">
        <v>1355</v>
      </c>
      <c r="E37" s="30"/>
      <c r="F37" s="12">
        <v>44979</v>
      </c>
    </row>
    <row r="38" spans="1:6" ht="74" customHeight="1" x14ac:dyDescent="0.15">
      <c r="A38" s="21" t="s">
        <v>1372</v>
      </c>
      <c r="B38" s="5" t="s">
        <v>1357</v>
      </c>
      <c r="C38" s="30"/>
      <c r="D38" s="5" t="s">
        <v>1356</v>
      </c>
      <c r="E38" s="30"/>
      <c r="F38" s="12">
        <v>44979</v>
      </c>
    </row>
    <row r="39" spans="1:6" ht="74" customHeight="1" x14ac:dyDescent="0.15">
      <c r="A39" s="21" t="s">
        <v>1373</v>
      </c>
      <c r="B39" s="5" t="s">
        <v>1358</v>
      </c>
      <c r="C39" s="30"/>
      <c r="D39" s="5" t="s">
        <v>1359</v>
      </c>
      <c r="E39" s="30"/>
      <c r="F39" s="12">
        <v>44979</v>
      </c>
    </row>
    <row r="40" spans="1:6" ht="74" customHeight="1" x14ac:dyDescent="0.15">
      <c r="A40" s="35" t="s">
        <v>1374</v>
      </c>
      <c r="B40" s="5" t="s">
        <v>1360</v>
      </c>
      <c r="C40" s="30"/>
      <c r="D40" s="5" t="s">
        <v>1361</v>
      </c>
      <c r="E40" s="30"/>
      <c r="F40" s="12">
        <v>44979</v>
      </c>
    </row>
    <row r="41" spans="1:6" ht="74" customHeight="1" x14ac:dyDescent="0.15">
      <c r="A41" s="35" t="s">
        <v>1375</v>
      </c>
      <c r="B41" s="5" t="s">
        <v>1363</v>
      </c>
      <c r="C41" s="30"/>
      <c r="D41" s="5" t="s">
        <v>1362</v>
      </c>
      <c r="E41" s="30"/>
      <c r="F41" s="12">
        <v>44979</v>
      </c>
    </row>
    <row r="42" spans="1:6" ht="74" customHeight="1" x14ac:dyDescent="0.15">
      <c r="A42" s="35" t="s">
        <v>1376</v>
      </c>
      <c r="B42" s="5" t="s">
        <v>1364</v>
      </c>
      <c r="C42" s="30"/>
      <c r="D42" s="5" t="s">
        <v>1365</v>
      </c>
      <c r="E42" s="30"/>
      <c r="F42" s="12">
        <v>44979</v>
      </c>
    </row>
    <row r="43" spans="1:6" ht="74" customHeight="1" x14ac:dyDescent="0.15">
      <c r="A43" s="35" t="s">
        <v>1377</v>
      </c>
      <c r="B43" s="5" t="s">
        <v>1367</v>
      </c>
      <c r="C43" s="30"/>
      <c r="D43" s="5" t="s">
        <v>1366</v>
      </c>
      <c r="E43" s="30"/>
      <c r="F43" s="12">
        <v>44979</v>
      </c>
    </row>
    <row r="44" spans="1:6" ht="74" customHeight="1" x14ac:dyDescent="0.15">
      <c r="A44" s="35" t="s">
        <v>1270</v>
      </c>
      <c r="B44" s="5" t="s">
        <v>1272</v>
      </c>
      <c r="C44" s="30"/>
      <c r="D44" s="5" t="s">
        <v>1271</v>
      </c>
      <c r="E44" s="30"/>
      <c r="F44" s="12">
        <v>44979</v>
      </c>
    </row>
    <row r="45" spans="1:6" ht="74" customHeight="1" x14ac:dyDescent="0.15">
      <c r="A45" s="21" t="s">
        <v>1275</v>
      </c>
      <c r="B45" s="5" t="s">
        <v>1274</v>
      </c>
      <c r="C45" s="30"/>
      <c r="D45" s="5" t="s">
        <v>1273</v>
      </c>
      <c r="E45" s="30"/>
      <c r="F45" s="12">
        <v>44979</v>
      </c>
    </row>
    <row r="46" spans="1:6" s="36" customFormat="1" ht="74" customHeight="1" x14ac:dyDescent="0.15">
      <c r="A46" s="35" t="s">
        <v>1276</v>
      </c>
      <c r="B46" s="5" t="s">
        <v>1278</v>
      </c>
      <c r="C46" s="30"/>
      <c r="D46" s="5" t="s">
        <v>1277</v>
      </c>
      <c r="E46" s="30"/>
      <c r="F46" s="12">
        <v>44979</v>
      </c>
    </row>
    <row r="47" spans="1:6" ht="74" customHeight="1" x14ac:dyDescent="0.15">
      <c r="A47" s="35" t="s">
        <v>1283</v>
      </c>
      <c r="B47" s="5" t="s">
        <v>1280</v>
      </c>
      <c r="C47" s="30"/>
      <c r="D47" s="5" t="s">
        <v>1279</v>
      </c>
      <c r="E47" s="30"/>
      <c r="F47" s="12">
        <v>44979</v>
      </c>
    </row>
    <row r="48" spans="1:6" ht="74" customHeight="1" x14ac:dyDescent="0.15">
      <c r="A48" s="35" t="s">
        <v>1284</v>
      </c>
      <c r="B48" s="5" t="s">
        <v>1282</v>
      </c>
      <c r="C48" s="30"/>
      <c r="D48" s="5" t="s">
        <v>1281</v>
      </c>
      <c r="E48" s="30"/>
      <c r="F48" s="12">
        <v>44979</v>
      </c>
    </row>
    <row r="49" spans="1:6" ht="74" customHeight="1" x14ac:dyDescent="0.15">
      <c r="A49" s="35" t="s">
        <v>1459</v>
      </c>
      <c r="B49" s="5" t="s">
        <v>1464</v>
      </c>
      <c r="C49" s="30"/>
      <c r="D49" s="5" t="s">
        <v>1462</v>
      </c>
      <c r="E49" s="30"/>
      <c r="F49" s="28">
        <v>44979</v>
      </c>
    </row>
    <row r="50" spans="1:6" ht="74" customHeight="1" x14ac:dyDescent="0.15">
      <c r="A50" s="35" t="s">
        <v>1460</v>
      </c>
      <c r="B50" s="5" t="s">
        <v>1465</v>
      </c>
      <c r="C50" s="30"/>
      <c r="D50" s="5" t="s">
        <v>1463</v>
      </c>
      <c r="E50" s="30"/>
      <c r="F50" s="28">
        <v>44979</v>
      </c>
    </row>
    <row r="51" spans="1:6" ht="74" customHeight="1" x14ac:dyDescent="0.15">
      <c r="A51" s="143" t="s">
        <v>1461</v>
      </c>
      <c r="B51" s="5" t="s">
        <v>1466</v>
      </c>
      <c r="C51" s="30"/>
      <c r="D51" s="5" t="s">
        <v>1467</v>
      </c>
      <c r="E51" s="30"/>
      <c r="F51" s="28">
        <v>44979</v>
      </c>
    </row>
    <row r="52" spans="1:6" ht="74" customHeight="1" x14ac:dyDescent="0.15">
      <c r="A52" s="35" t="s">
        <v>1211</v>
      </c>
      <c r="B52" s="5" t="s">
        <v>1185</v>
      </c>
      <c r="C52" s="30"/>
      <c r="D52" s="5" t="s">
        <v>1186</v>
      </c>
      <c r="E52" s="30"/>
      <c r="F52" s="12">
        <v>44893</v>
      </c>
    </row>
    <row r="53" spans="1:6" ht="74" customHeight="1" x14ac:dyDescent="0.15">
      <c r="A53" s="35" t="s">
        <v>1212</v>
      </c>
      <c r="B53" s="5" t="s">
        <v>1187</v>
      </c>
      <c r="C53" s="30"/>
      <c r="D53" s="5" t="s">
        <v>1188</v>
      </c>
      <c r="E53" s="30"/>
      <c r="F53" s="12">
        <v>44893</v>
      </c>
    </row>
    <row r="54" spans="1:6" ht="74" customHeight="1" x14ac:dyDescent="0.15">
      <c r="A54" s="35" t="s">
        <v>1213</v>
      </c>
      <c r="B54" s="5" t="s">
        <v>1183</v>
      </c>
      <c r="C54" s="30"/>
      <c r="D54" s="5" t="s">
        <v>1184</v>
      </c>
      <c r="E54" s="30"/>
      <c r="F54" s="12">
        <v>44893</v>
      </c>
    </row>
    <row r="55" spans="1:6" ht="74" customHeight="1" x14ac:dyDescent="0.15">
      <c r="A55" s="35" t="s">
        <v>1214</v>
      </c>
      <c r="B55" s="5" t="s">
        <v>1189</v>
      </c>
      <c r="C55" s="30"/>
      <c r="D55" s="5" t="s">
        <v>1190</v>
      </c>
      <c r="E55" s="30"/>
      <c r="F55" s="12">
        <v>44893</v>
      </c>
    </row>
    <row r="56" spans="1:6" ht="74" customHeight="1" x14ac:dyDescent="0.15">
      <c r="A56" s="35" t="s">
        <v>1215</v>
      </c>
      <c r="B56" s="5" t="s">
        <v>1191</v>
      </c>
      <c r="C56" s="30"/>
      <c r="D56" s="5" t="s">
        <v>1192</v>
      </c>
      <c r="E56" s="30"/>
      <c r="F56" s="12">
        <v>44893</v>
      </c>
    </row>
    <row r="57" spans="1:6" ht="74" customHeight="1" x14ac:dyDescent="0.15">
      <c r="A57" s="35" t="s">
        <v>1216</v>
      </c>
      <c r="B57" s="5" t="s">
        <v>1195</v>
      </c>
      <c r="C57" s="30"/>
      <c r="D57" s="5" t="s">
        <v>1196</v>
      </c>
      <c r="E57" s="30"/>
      <c r="F57" s="12">
        <v>44893</v>
      </c>
    </row>
    <row r="58" spans="1:6" ht="74" customHeight="1" x14ac:dyDescent="0.15">
      <c r="A58" s="35" t="s">
        <v>1220</v>
      </c>
      <c r="B58" s="5" t="s">
        <v>1181</v>
      </c>
      <c r="C58" s="30"/>
      <c r="D58" s="5" t="s">
        <v>1182</v>
      </c>
      <c r="E58" s="30"/>
      <c r="F58" s="12">
        <v>44893</v>
      </c>
    </row>
    <row r="59" spans="1:6" ht="74" customHeight="1" x14ac:dyDescent="0.15">
      <c r="A59" s="35" t="s">
        <v>1217</v>
      </c>
      <c r="B59" s="5" t="s">
        <v>1193</v>
      </c>
      <c r="C59" s="30"/>
      <c r="D59" s="5" t="s">
        <v>1194</v>
      </c>
      <c r="E59" s="30"/>
      <c r="F59" s="12">
        <v>44893</v>
      </c>
    </row>
    <row r="60" spans="1:6" ht="74" customHeight="1" x14ac:dyDescent="0.15">
      <c r="A60" s="35" t="s">
        <v>1218</v>
      </c>
      <c r="B60" s="5" t="s">
        <v>1197</v>
      </c>
      <c r="C60" s="30"/>
      <c r="D60" s="5" t="s">
        <v>1198</v>
      </c>
      <c r="E60" s="30"/>
      <c r="F60" s="12">
        <v>44893</v>
      </c>
    </row>
    <row r="61" spans="1:6" ht="74" customHeight="1" x14ac:dyDescent="0.15">
      <c r="A61" s="35" t="s">
        <v>1219</v>
      </c>
      <c r="B61" s="5" t="s">
        <v>1199</v>
      </c>
      <c r="C61" s="30"/>
      <c r="D61" s="5" t="s">
        <v>1200</v>
      </c>
      <c r="E61" s="30"/>
      <c r="F61" s="12">
        <v>44893</v>
      </c>
    </row>
    <row r="62" spans="1:6" ht="74" customHeight="1" x14ac:dyDescent="0.15">
      <c r="A62" s="35" t="s">
        <v>1221</v>
      </c>
      <c r="B62" s="5" t="s">
        <v>1201</v>
      </c>
      <c r="C62" s="30"/>
      <c r="D62" s="5" t="s">
        <v>1202</v>
      </c>
      <c r="E62" s="30"/>
      <c r="F62" s="12">
        <v>44893</v>
      </c>
    </row>
    <row r="63" spans="1:6" ht="74" customHeight="1" x14ac:dyDescent="0.15">
      <c r="A63" s="35" t="s">
        <v>1222</v>
      </c>
      <c r="B63" s="5" t="s">
        <v>1203</v>
      </c>
      <c r="C63" s="30"/>
      <c r="D63" s="5" t="s">
        <v>1204</v>
      </c>
      <c r="E63" s="30"/>
      <c r="F63" s="12">
        <v>44893</v>
      </c>
    </row>
    <row r="64" spans="1:6" ht="74" customHeight="1" x14ac:dyDescent="0.15">
      <c r="A64" s="35" t="s">
        <v>1223</v>
      </c>
      <c r="B64" s="5" t="s">
        <v>1205</v>
      </c>
      <c r="C64" s="30"/>
      <c r="D64" s="5" t="s">
        <v>1206</v>
      </c>
      <c r="E64" s="30"/>
      <c r="F64" s="12">
        <v>44893</v>
      </c>
    </row>
    <row r="65" spans="1:6" ht="74" customHeight="1" x14ac:dyDescent="0.15">
      <c r="A65" s="35" t="s">
        <v>1225</v>
      </c>
      <c r="B65" s="5" t="s">
        <v>1209</v>
      </c>
      <c r="C65" s="30"/>
      <c r="D65" s="5" t="s">
        <v>1210</v>
      </c>
      <c r="E65" s="30"/>
      <c r="F65" s="12">
        <v>44893</v>
      </c>
    </row>
    <row r="66" spans="1:6" ht="74" customHeight="1" x14ac:dyDescent="0.15">
      <c r="A66" s="35" t="s">
        <v>1224</v>
      </c>
      <c r="B66" s="5" t="s">
        <v>1207</v>
      </c>
      <c r="C66" s="30"/>
      <c r="D66" s="5" t="s">
        <v>1208</v>
      </c>
      <c r="E66" s="30"/>
      <c r="F66" s="12">
        <v>44893</v>
      </c>
    </row>
    <row r="67" spans="1:6" ht="74" customHeight="1" x14ac:dyDescent="0.15">
      <c r="A67" s="35" t="s">
        <v>1226</v>
      </c>
      <c r="B67" s="5" t="s">
        <v>1230</v>
      </c>
      <c r="C67" s="30"/>
      <c r="D67" s="5" t="s">
        <v>1231</v>
      </c>
      <c r="E67" s="30"/>
      <c r="F67" s="12">
        <v>44893</v>
      </c>
    </row>
    <row r="68" spans="1:6" ht="74" customHeight="1" x14ac:dyDescent="0.15">
      <c r="A68" s="35" t="s">
        <v>1227</v>
      </c>
      <c r="B68" s="5" t="s">
        <v>1232</v>
      </c>
      <c r="C68" s="30"/>
      <c r="D68" s="5" t="s">
        <v>1233</v>
      </c>
      <c r="E68" s="30"/>
      <c r="F68" s="12">
        <v>44893</v>
      </c>
    </row>
    <row r="69" spans="1:6" ht="74" customHeight="1" x14ac:dyDescent="0.15">
      <c r="A69" s="35" t="s">
        <v>1228</v>
      </c>
      <c r="B69" s="5" t="s">
        <v>1234</v>
      </c>
      <c r="C69" s="30"/>
      <c r="D69" s="5" t="s">
        <v>1235</v>
      </c>
      <c r="E69" s="30"/>
      <c r="F69" s="12">
        <v>44893</v>
      </c>
    </row>
    <row r="70" spans="1:6" ht="74" customHeight="1" x14ac:dyDescent="0.15">
      <c r="A70" s="35" t="s">
        <v>1229</v>
      </c>
      <c r="B70" s="5" t="s">
        <v>1237</v>
      </c>
      <c r="C70" s="30"/>
      <c r="D70" s="5" t="s">
        <v>1236</v>
      </c>
      <c r="E70" s="30"/>
      <c r="F70" s="12">
        <v>44893</v>
      </c>
    </row>
    <row r="71" spans="1:6" ht="74" customHeight="1" x14ac:dyDescent="0.15">
      <c r="A71" s="35" t="s">
        <v>1441</v>
      </c>
      <c r="B71" s="5" t="s">
        <v>1447</v>
      </c>
      <c r="C71" s="30"/>
      <c r="D71" s="5" t="s">
        <v>1446</v>
      </c>
      <c r="E71" s="30"/>
      <c r="F71" s="12">
        <v>44805</v>
      </c>
    </row>
    <row r="72" spans="1:6" s="37" customFormat="1" ht="74" customHeight="1" x14ac:dyDescent="0.15">
      <c r="A72" s="35" t="s">
        <v>1442</v>
      </c>
      <c r="B72" s="5" t="s">
        <v>1449</v>
      </c>
      <c r="C72" s="30"/>
      <c r="D72" s="5" t="s">
        <v>1448</v>
      </c>
      <c r="E72" s="30"/>
      <c r="F72" s="12">
        <v>44805</v>
      </c>
    </row>
    <row r="73" spans="1:6" ht="74" customHeight="1" x14ac:dyDescent="0.15">
      <c r="A73" s="35" t="s">
        <v>1444</v>
      </c>
      <c r="B73" s="5" t="s">
        <v>1453</v>
      </c>
      <c r="C73" s="30"/>
      <c r="D73" s="5" t="s">
        <v>1452</v>
      </c>
      <c r="E73" s="30"/>
      <c r="F73" s="12">
        <v>44805</v>
      </c>
    </row>
    <row r="74" spans="1:6" ht="74" customHeight="1" x14ac:dyDescent="0.15">
      <c r="A74" s="35" t="s">
        <v>1443</v>
      </c>
      <c r="B74" s="5" t="s">
        <v>1451</v>
      </c>
      <c r="C74" s="30"/>
      <c r="D74" s="5" t="s">
        <v>1450</v>
      </c>
      <c r="E74" s="30"/>
      <c r="F74" s="12">
        <v>44805</v>
      </c>
    </row>
    <row r="75" spans="1:6" ht="74" customHeight="1" x14ac:dyDescent="0.15">
      <c r="A75" s="35" t="s">
        <v>1445</v>
      </c>
      <c r="B75" s="5" t="s">
        <v>1455</v>
      </c>
      <c r="C75" s="30"/>
      <c r="D75" s="5" t="s">
        <v>1454</v>
      </c>
      <c r="E75" s="30"/>
      <c r="F75" s="12">
        <v>44805</v>
      </c>
    </row>
    <row r="76" spans="1:6" ht="74" customHeight="1" x14ac:dyDescent="0.15">
      <c r="A76" s="35" t="s">
        <v>1458</v>
      </c>
      <c r="B76" s="5" t="s">
        <v>1456</v>
      </c>
      <c r="C76" s="30"/>
      <c r="D76" s="5" t="s">
        <v>1457</v>
      </c>
      <c r="E76" s="30"/>
      <c r="F76" s="12">
        <v>44805</v>
      </c>
    </row>
    <row r="77" spans="1:6" ht="74" customHeight="1" x14ac:dyDescent="0.15">
      <c r="A77" s="35" t="s">
        <v>1130</v>
      </c>
      <c r="B77" s="5" t="s">
        <v>1131</v>
      </c>
      <c r="C77" s="30"/>
      <c r="D77" s="5" t="s">
        <v>1132</v>
      </c>
      <c r="E77" s="30"/>
      <c r="F77" s="12">
        <v>44692</v>
      </c>
    </row>
    <row r="78" spans="1:6" ht="74" customHeight="1" x14ac:dyDescent="0.15">
      <c r="A78" s="35" t="s">
        <v>1129</v>
      </c>
      <c r="B78" s="5" t="s">
        <v>1133</v>
      </c>
      <c r="C78" s="30"/>
      <c r="D78" s="5" t="s">
        <v>1134</v>
      </c>
      <c r="E78" s="30"/>
      <c r="F78" s="12">
        <v>44692</v>
      </c>
    </row>
    <row r="79" spans="1:6" ht="74" customHeight="1" x14ac:dyDescent="0.15">
      <c r="A79" s="35" t="s">
        <v>1128</v>
      </c>
      <c r="B79" s="5" t="s">
        <v>1135</v>
      </c>
      <c r="C79" s="30"/>
      <c r="D79" s="5" t="s">
        <v>1136</v>
      </c>
      <c r="E79" s="30"/>
      <c r="F79" s="12">
        <v>44692</v>
      </c>
    </row>
    <row r="80" spans="1:6" ht="74" customHeight="1" x14ac:dyDescent="0.15">
      <c r="A80" s="35" t="s">
        <v>1094</v>
      </c>
      <c r="B80" s="5" t="s">
        <v>1137</v>
      </c>
      <c r="C80" s="30"/>
      <c r="D80" s="5" t="s">
        <v>1138</v>
      </c>
      <c r="E80" s="30"/>
      <c r="F80" s="12">
        <v>44692</v>
      </c>
    </row>
    <row r="81" spans="1:10" ht="74" customHeight="1" x14ac:dyDescent="0.15">
      <c r="A81" s="35" t="s">
        <v>1085</v>
      </c>
      <c r="B81" s="5" t="s">
        <v>1074</v>
      </c>
      <c r="C81" s="30"/>
      <c r="D81" s="5" t="s">
        <v>1075</v>
      </c>
      <c r="E81" s="30"/>
      <c r="F81" s="12">
        <v>44676</v>
      </c>
    </row>
    <row r="82" spans="1:10" ht="74" customHeight="1" x14ac:dyDescent="0.15">
      <c r="A82" s="35" t="s">
        <v>1087</v>
      </c>
      <c r="B82" s="5" t="s">
        <v>1076</v>
      </c>
      <c r="C82" s="30"/>
      <c r="D82" s="5" t="s">
        <v>1077</v>
      </c>
      <c r="E82" s="30"/>
      <c r="F82" s="12">
        <v>44676</v>
      </c>
    </row>
    <row r="83" spans="1:10" ht="74" customHeight="1" x14ac:dyDescent="0.15">
      <c r="A83" s="35" t="s">
        <v>1086</v>
      </c>
      <c r="B83" s="5" t="s">
        <v>1078</v>
      </c>
      <c r="C83" s="30"/>
      <c r="D83" s="5" t="s">
        <v>1079</v>
      </c>
      <c r="E83" s="30"/>
      <c r="F83" s="12">
        <v>44676</v>
      </c>
    </row>
    <row r="84" spans="1:10" ht="74" customHeight="1" x14ac:dyDescent="0.15">
      <c r="A84" s="35" t="s">
        <v>833</v>
      </c>
      <c r="B84" s="5" t="s">
        <v>1083</v>
      </c>
      <c r="C84" s="30"/>
      <c r="D84" s="5" t="s">
        <v>1084</v>
      </c>
      <c r="E84" s="30"/>
      <c r="F84" s="12">
        <v>44676</v>
      </c>
    </row>
    <row r="85" spans="1:10" ht="74" customHeight="1" x14ac:dyDescent="0.15">
      <c r="A85" s="35" t="s">
        <v>1088</v>
      </c>
      <c r="B85" s="5" t="s">
        <v>1089</v>
      </c>
      <c r="C85" s="30"/>
      <c r="D85" s="5" t="s">
        <v>1090</v>
      </c>
      <c r="E85" s="30"/>
      <c r="F85" s="12">
        <v>44676</v>
      </c>
    </row>
    <row r="86" spans="1:10" ht="74" customHeight="1" x14ac:dyDescent="0.15">
      <c r="A86" s="35" t="s">
        <v>1091</v>
      </c>
      <c r="B86" s="5" t="s">
        <v>1092</v>
      </c>
      <c r="C86" s="30"/>
      <c r="D86" s="5" t="s">
        <v>1093</v>
      </c>
      <c r="E86" s="30"/>
      <c r="F86" s="12">
        <v>44676</v>
      </c>
    </row>
    <row r="87" spans="1:10" ht="74" customHeight="1" x14ac:dyDescent="0.15">
      <c r="A87" s="35" t="s">
        <v>1094</v>
      </c>
      <c r="B87" s="5" t="s">
        <v>1095</v>
      </c>
      <c r="C87" s="30"/>
      <c r="D87" s="5" t="s">
        <v>1096</v>
      </c>
      <c r="E87" s="30"/>
      <c r="F87" s="12">
        <v>44676</v>
      </c>
    </row>
    <row r="88" spans="1:10" ht="74" customHeight="1" x14ac:dyDescent="0.15">
      <c r="A88" s="35" t="s">
        <v>1100</v>
      </c>
      <c r="B88" s="5" t="s">
        <v>1101</v>
      </c>
      <c r="C88" s="30"/>
      <c r="D88" s="5" t="s">
        <v>1102</v>
      </c>
      <c r="E88" s="30"/>
      <c r="F88" s="12">
        <v>44676</v>
      </c>
      <c r="J88" s="13"/>
    </row>
    <row r="89" spans="1:10" ht="74" customHeight="1" x14ac:dyDescent="0.15">
      <c r="A89" s="35" t="s">
        <v>1080</v>
      </c>
      <c r="B89" s="5" t="s">
        <v>1081</v>
      </c>
      <c r="C89" s="30"/>
      <c r="D89" s="5" t="s">
        <v>1082</v>
      </c>
      <c r="E89" s="30"/>
      <c r="F89" s="12">
        <v>44676</v>
      </c>
    </row>
    <row r="90" spans="1:10" ht="74" customHeight="1" x14ac:dyDescent="0.15">
      <c r="A90" s="35" t="s">
        <v>1121</v>
      </c>
      <c r="B90" s="5" t="s">
        <v>1117</v>
      </c>
      <c r="C90" s="30"/>
      <c r="D90" s="5" t="s">
        <v>1118</v>
      </c>
      <c r="E90" s="30"/>
      <c r="F90" s="12">
        <v>44656</v>
      </c>
    </row>
    <row r="91" spans="1:10" ht="74" customHeight="1" x14ac:dyDescent="0.15">
      <c r="A91" s="35" t="s">
        <v>1122</v>
      </c>
      <c r="B91" s="5" t="s">
        <v>1120</v>
      </c>
      <c r="C91" s="30"/>
      <c r="D91" s="5" t="s">
        <v>1119</v>
      </c>
      <c r="E91" s="30"/>
      <c r="F91" s="12">
        <v>44656</v>
      </c>
    </row>
    <row r="92" spans="1:10" ht="74" customHeight="1" x14ac:dyDescent="0.15">
      <c r="A92" s="35" t="s">
        <v>1105</v>
      </c>
      <c r="B92" s="5" t="s">
        <v>1103</v>
      </c>
      <c r="C92" s="30"/>
      <c r="D92" s="5" t="s">
        <v>1104</v>
      </c>
      <c r="E92" s="30"/>
      <c r="F92" s="12">
        <v>44656</v>
      </c>
    </row>
    <row r="93" spans="1:10" ht="74" customHeight="1" x14ac:dyDescent="0.15">
      <c r="A93" s="35" t="s">
        <v>1105</v>
      </c>
      <c r="B93" s="5" t="s">
        <v>1109</v>
      </c>
      <c r="C93" s="30"/>
      <c r="D93" s="5" t="s">
        <v>1110</v>
      </c>
      <c r="E93" s="30"/>
      <c r="F93" s="12">
        <v>44656</v>
      </c>
    </row>
    <row r="94" spans="1:10" ht="74" customHeight="1" x14ac:dyDescent="0.15">
      <c r="A94" s="35" t="s">
        <v>1106</v>
      </c>
      <c r="B94" s="5" t="s">
        <v>1107</v>
      </c>
      <c r="C94" s="30"/>
      <c r="D94" s="5" t="s">
        <v>1108</v>
      </c>
      <c r="E94" s="30"/>
      <c r="F94" s="12">
        <v>44656</v>
      </c>
    </row>
    <row r="95" spans="1:10" ht="74" customHeight="1" x14ac:dyDescent="0.15">
      <c r="A95" s="21" t="s">
        <v>1111</v>
      </c>
      <c r="B95" s="5" t="s">
        <v>1112</v>
      </c>
      <c r="C95" s="30"/>
      <c r="D95" s="5" t="s">
        <v>1113</v>
      </c>
      <c r="E95" s="30"/>
      <c r="F95" s="12">
        <v>44656</v>
      </c>
    </row>
    <row r="96" spans="1:10" ht="74" customHeight="1" x14ac:dyDescent="0.15">
      <c r="A96" s="21" t="s">
        <v>1114</v>
      </c>
      <c r="B96" s="5" t="s">
        <v>1115</v>
      </c>
      <c r="C96" s="30"/>
      <c r="D96" s="5" t="s">
        <v>1116</v>
      </c>
      <c r="E96" s="30"/>
      <c r="F96" s="12">
        <v>44656</v>
      </c>
    </row>
    <row r="97" spans="1:6" ht="74" customHeight="1" x14ac:dyDescent="0.15">
      <c r="A97" s="21" t="s">
        <v>1063</v>
      </c>
      <c r="B97" s="5" t="s">
        <v>1066</v>
      </c>
      <c r="C97" s="30"/>
      <c r="D97" s="5" t="s">
        <v>1069</v>
      </c>
      <c r="E97" s="30"/>
      <c r="F97" s="12">
        <v>44522</v>
      </c>
    </row>
    <row r="98" spans="1:6" ht="74" customHeight="1" x14ac:dyDescent="0.15">
      <c r="A98" s="21" t="s">
        <v>1064</v>
      </c>
      <c r="B98" s="5" t="s">
        <v>1067</v>
      </c>
      <c r="C98" s="30"/>
      <c r="D98" s="5" t="s">
        <v>1070</v>
      </c>
      <c r="E98" s="30"/>
      <c r="F98" s="12">
        <v>44522</v>
      </c>
    </row>
    <row r="99" spans="1:6" ht="74" customHeight="1" x14ac:dyDescent="0.15">
      <c r="A99" s="35" t="s">
        <v>1065</v>
      </c>
      <c r="B99" s="5" t="s">
        <v>1068</v>
      </c>
      <c r="C99" s="30"/>
      <c r="D99" s="5" t="s">
        <v>1071</v>
      </c>
      <c r="E99" s="30"/>
      <c r="F99" s="12">
        <v>44522</v>
      </c>
    </row>
    <row r="100" spans="1:6" ht="74" customHeight="1" x14ac:dyDescent="0.15">
      <c r="A100" s="35" t="s">
        <v>850</v>
      </c>
      <c r="B100" s="5" t="s">
        <v>773</v>
      </c>
      <c r="C100" s="30"/>
      <c r="D100" s="5" t="s">
        <v>854</v>
      </c>
      <c r="E100" s="30"/>
      <c r="F100" s="12">
        <v>44508</v>
      </c>
    </row>
    <row r="101" spans="1:6" ht="74" customHeight="1" x14ac:dyDescent="0.15">
      <c r="A101" s="35" t="s">
        <v>849</v>
      </c>
      <c r="B101" s="5" t="s">
        <v>853</v>
      </c>
      <c r="C101" s="30"/>
      <c r="D101" s="5" t="s">
        <v>774</v>
      </c>
      <c r="E101" s="30"/>
      <c r="F101" s="12">
        <v>44508</v>
      </c>
    </row>
    <row r="102" spans="1:6" ht="74" customHeight="1" x14ac:dyDescent="0.15">
      <c r="A102" s="35" t="s">
        <v>859</v>
      </c>
      <c r="B102" s="5" t="s">
        <v>789</v>
      </c>
      <c r="C102" s="30"/>
      <c r="D102" s="5" t="s">
        <v>790</v>
      </c>
      <c r="E102" s="30"/>
      <c r="F102" s="12">
        <v>44508</v>
      </c>
    </row>
    <row r="103" spans="1:6" ht="74" customHeight="1" x14ac:dyDescent="0.15">
      <c r="A103" s="35" t="s">
        <v>866</v>
      </c>
      <c r="B103" s="5" t="s">
        <v>803</v>
      </c>
      <c r="C103" s="30"/>
      <c r="D103" s="5" t="s">
        <v>804</v>
      </c>
      <c r="E103" s="30"/>
      <c r="F103" s="12">
        <v>44508</v>
      </c>
    </row>
    <row r="104" spans="1:6" ht="74" customHeight="1" x14ac:dyDescent="0.15">
      <c r="A104" s="35" t="s">
        <v>865</v>
      </c>
      <c r="B104" s="5" t="s">
        <v>801</v>
      </c>
      <c r="C104" s="30"/>
      <c r="D104" s="5" t="s">
        <v>802</v>
      </c>
      <c r="E104" s="30"/>
      <c r="F104" s="12">
        <v>44508</v>
      </c>
    </row>
    <row r="105" spans="1:6" ht="74" customHeight="1" x14ac:dyDescent="0.15">
      <c r="A105" s="35" t="s">
        <v>863</v>
      </c>
      <c r="B105" s="5" t="s">
        <v>791</v>
      </c>
      <c r="C105" s="30"/>
      <c r="D105" s="5" t="s">
        <v>792</v>
      </c>
      <c r="E105" s="30"/>
      <c r="F105" s="12">
        <v>44508</v>
      </c>
    </row>
    <row r="106" spans="1:6" ht="74" customHeight="1" x14ac:dyDescent="0.15">
      <c r="A106" s="35" t="s">
        <v>861</v>
      </c>
      <c r="B106" s="5" t="s">
        <v>793</v>
      </c>
      <c r="C106" s="30"/>
      <c r="D106" s="5" t="s">
        <v>794</v>
      </c>
      <c r="E106" s="30"/>
      <c r="F106" s="12">
        <v>44508</v>
      </c>
    </row>
    <row r="107" spans="1:6" ht="74" customHeight="1" x14ac:dyDescent="0.15">
      <c r="A107" s="35" t="s">
        <v>862</v>
      </c>
      <c r="B107" s="5" t="s">
        <v>795</v>
      </c>
      <c r="C107" s="30"/>
      <c r="D107" s="5" t="s">
        <v>796</v>
      </c>
      <c r="E107" s="30"/>
      <c r="F107" s="12">
        <v>44508</v>
      </c>
    </row>
    <row r="108" spans="1:6" ht="74" customHeight="1" x14ac:dyDescent="0.15">
      <c r="A108" s="35" t="s">
        <v>877</v>
      </c>
      <c r="B108" s="5" t="s">
        <v>781</v>
      </c>
      <c r="C108" s="30"/>
      <c r="D108" s="5" t="s">
        <v>782</v>
      </c>
      <c r="E108" s="30"/>
      <c r="F108" s="12">
        <v>44508</v>
      </c>
    </row>
    <row r="109" spans="1:6" ht="74" customHeight="1" x14ac:dyDescent="0.15">
      <c r="A109" s="35" t="s">
        <v>856</v>
      </c>
      <c r="B109" s="5" t="s">
        <v>783</v>
      </c>
      <c r="C109" s="30"/>
      <c r="D109" s="5" t="s">
        <v>784</v>
      </c>
      <c r="E109" s="30"/>
      <c r="F109" s="12">
        <v>44508</v>
      </c>
    </row>
    <row r="110" spans="1:6" ht="74" customHeight="1" x14ac:dyDescent="0.15">
      <c r="A110" s="35" t="s">
        <v>857</v>
      </c>
      <c r="B110" s="5" t="s">
        <v>785</v>
      </c>
      <c r="C110" s="30"/>
      <c r="D110" s="5" t="s">
        <v>786</v>
      </c>
      <c r="E110" s="30"/>
      <c r="F110" s="12">
        <v>44508</v>
      </c>
    </row>
    <row r="111" spans="1:6" ht="74" customHeight="1" x14ac:dyDescent="0.15">
      <c r="A111" s="35" t="s">
        <v>858</v>
      </c>
      <c r="B111" s="5" t="s">
        <v>787</v>
      </c>
      <c r="C111" s="30"/>
      <c r="D111" s="5" t="s">
        <v>788</v>
      </c>
      <c r="E111" s="30"/>
      <c r="F111" s="12">
        <v>44508</v>
      </c>
    </row>
    <row r="112" spans="1:6" ht="74" customHeight="1" x14ac:dyDescent="0.15">
      <c r="A112" s="35" t="s">
        <v>855</v>
      </c>
      <c r="B112" s="5" t="s">
        <v>779</v>
      </c>
      <c r="C112" s="30"/>
      <c r="D112" s="5" t="s">
        <v>780</v>
      </c>
      <c r="E112" s="30"/>
      <c r="F112" s="12">
        <v>44508</v>
      </c>
    </row>
    <row r="113" spans="1:6" ht="74" customHeight="1" x14ac:dyDescent="0.15">
      <c r="A113" s="35" t="s">
        <v>871</v>
      </c>
      <c r="B113" s="5" t="s">
        <v>811</v>
      </c>
      <c r="C113" s="30"/>
      <c r="D113" s="5" t="s">
        <v>812</v>
      </c>
      <c r="E113" s="30"/>
      <c r="F113" s="12">
        <v>44508</v>
      </c>
    </row>
    <row r="114" spans="1:6" ht="74" customHeight="1" x14ac:dyDescent="0.15">
      <c r="A114" s="35" t="s">
        <v>872</v>
      </c>
      <c r="B114" s="5" t="s">
        <v>813</v>
      </c>
      <c r="C114" s="30"/>
      <c r="D114" s="5" t="s">
        <v>814</v>
      </c>
      <c r="E114" s="30"/>
      <c r="F114" s="12">
        <v>44508</v>
      </c>
    </row>
    <row r="115" spans="1:6" ht="74" customHeight="1" x14ac:dyDescent="0.15">
      <c r="A115" s="35" t="s">
        <v>876</v>
      </c>
      <c r="B115" s="5" t="s">
        <v>823</v>
      </c>
      <c r="C115" s="30"/>
      <c r="D115" s="5" t="s">
        <v>824</v>
      </c>
      <c r="E115" s="30"/>
      <c r="F115" s="12">
        <v>44508</v>
      </c>
    </row>
    <row r="116" spans="1:6" ht="74" customHeight="1" x14ac:dyDescent="0.15">
      <c r="A116" s="35" t="s">
        <v>852</v>
      </c>
      <c r="B116" s="5" t="s">
        <v>777</v>
      </c>
      <c r="C116" s="30"/>
      <c r="D116" s="5" t="s">
        <v>778</v>
      </c>
      <c r="E116" s="30"/>
      <c r="F116" s="12">
        <v>44508</v>
      </c>
    </row>
    <row r="117" spans="1:6" ht="74" customHeight="1" x14ac:dyDescent="0.15">
      <c r="A117" s="35" t="s">
        <v>860</v>
      </c>
      <c r="B117" s="5" t="s">
        <v>797</v>
      </c>
      <c r="C117" s="30"/>
      <c r="D117" s="5" t="s">
        <v>798</v>
      </c>
      <c r="E117" s="30"/>
      <c r="F117" s="12">
        <v>44508</v>
      </c>
    </row>
    <row r="118" spans="1:6" ht="74" customHeight="1" x14ac:dyDescent="0.15">
      <c r="A118" s="35" t="s">
        <v>864</v>
      </c>
      <c r="B118" s="5" t="s">
        <v>799</v>
      </c>
      <c r="C118" s="30"/>
      <c r="D118" s="5" t="s">
        <v>800</v>
      </c>
      <c r="E118" s="30"/>
      <c r="F118" s="12">
        <v>44508</v>
      </c>
    </row>
    <row r="119" spans="1:6" ht="74" customHeight="1" x14ac:dyDescent="0.15">
      <c r="A119" s="35" t="s">
        <v>867</v>
      </c>
      <c r="B119" s="5" t="s">
        <v>805</v>
      </c>
      <c r="C119" s="30"/>
      <c r="D119" s="5" t="s">
        <v>806</v>
      </c>
      <c r="E119" s="30"/>
      <c r="F119" s="12">
        <v>44508</v>
      </c>
    </row>
    <row r="120" spans="1:6" ht="74" customHeight="1" x14ac:dyDescent="0.15">
      <c r="A120" s="35" t="s">
        <v>870</v>
      </c>
      <c r="B120" s="5" t="s">
        <v>817</v>
      </c>
      <c r="C120" s="30"/>
      <c r="D120" s="5" t="s">
        <v>818</v>
      </c>
      <c r="E120" s="30"/>
      <c r="F120" s="12">
        <v>44508</v>
      </c>
    </row>
    <row r="121" spans="1:6" ht="74" customHeight="1" x14ac:dyDescent="0.15">
      <c r="A121" s="35" t="s">
        <v>875</v>
      </c>
      <c r="B121" s="5" t="s">
        <v>819</v>
      </c>
      <c r="C121" s="30"/>
      <c r="D121" s="5" t="s">
        <v>820</v>
      </c>
      <c r="E121" s="30"/>
      <c r="F121" s="12">
        <v>44508</v>
      </c>
    </row>
    <row r="122" spans="1:6" ht="74" customHeight="1" x14ac:dyDescent="0.15">
      <c r="A122" s="35" t="s">
        <v>874</v>
      </c>
      <c r="B122" s="5" t="s">
        <v>821</v>
      </c>
      <c r="C122" s="30"/>
      <c r="D122" s="5" t="s">
        <v>822</v>
      </c>
      <c r="E122" s="30"/>
      <c r="F122" s="12">
        <v>44508</v>
      </c>
    </row>
    <row r="123" spans="1:6" ht="74" customHeight="1" x14ac:dyDescent="0.15">
      <c r="A123" s="35" t="s">
        <v>873</v>
      </c>
      <c r="B123" s="5" t="s">
        <v>815</v>
      </c>
      <c r="C123" s="30"/>
      <c r="D123" s="5" t="s">
        <v>816</v>
      </c>
      <c r="E123" s="30"/>
      <c r="F123" s="12">
        <v>44508</v>
      </c>
    </row>
    <row r="124" spans="1:6" ht="74" customHeight="1" x14ac:dyDescent="0.15">
      <c r="A124" s="35" t="s">
        <v>851</v>
      </c>
      <c r="B124" s="5" t="s">
        <v>775</v>
      </c>
      <c r="C124" s="30"/>
      <c r="D124" s="5" t="s">
        <v>776</v>
      </c>
      <c r="E124" s="30"/>
      <c r="F124" s="12">
        <v>44508</v>
      </c>
    </row>
    <row r="125" spans="1:6" ht="74" customHeight="1" x14ac:dyDescent="0.15">
      <c r="A125" s="35" t="s">
        <v>835</v>
      </c>
      <c r="B125" s="5" t="s">
        <v>247</v>
      </c>
      <c r="C125" s="30"/>
      <c r="D125" s="5" t="s">
        <v>248</v>
      </c>
      <c r="E125" s="30"/>
      <c r="F125" s="12">
        <v>44305</v>
      </c>
    </row>
    <row r="126" spans="1:6" ht="74" customHeight="1" x14ac:dyDescent="0.15">
      <c r="A126" s="35" t="s">
        <v>838</v>
      </c>
      <c r="B126" s="5" t="s">
        <v>245</v>
      </c>
      <c r="C126" s="30"/>
      <c r="D126" s="5" t="s">
        <v>246</v>
      </c>
      <c r="E126" s="30"/>
      <c r="F126" s="12">
        <v>44305</v>
      </c>
    </row>
    <row r="127" spans="1:6" ht="74" customHeight="1" x14ac:dyDescent="0.15">
      <c r="A127" s="35" t="s">
        <v>847</v>
      </c>
      <c r="B127" s="5" t="s">
        <v>257</v>
      </c>
      <c r="C127" s="30"/>
      <c r="D127" s="5" t="s">
        <v>258</v>
      </c>
      <c r="E127" s="30"/>
      <c r="F127" s="12">
        <v>44305</v>
      </c>
    </row>
    <row r="128" spans="1:6" ht="74" customHeight="1" x14ac:dyDescent="0.15">
      <c r="A128" s="35" t="s">
        <v>848</v>
      </c>
      <c r="B128" s="5" t="s">
        <v>259</v>
      </c>
      <c r="C128" s="30"/>
      <c r="D128" s="5" t="s">
        <v>260</v>
      </c>
      <c r="E128" s="30"/>
      <c r="F128" s="12">
        <v>44305</v>
      </c>
    </row>
    <row r="129" spans="1:6" ht="74" customHeight="1" x14ac:dyDescent="0.15">
      <c r="A129" s="35" t="s">
        <v>846</v>
      </c>
      <c r="B129" s="5" t="s">
        <v>251</v>
      </c>
      <c r="C129" s="30"/>
      <c r="D129" s="5" t="s">
        <v>252</v>
      </c>
      <c r="E129" s="30"/>
      <c r="F129" s="12">
        <v>44305</v>
      </c>
    </row>
    <row r="130" spans="1:6" ht="74" customHeight="1" x14ac:dyDescent="0.15">
      <c r="A130" s="35" t="s">
        <v>843</v>
      </c>
      <c r="B130" s="5" t="s">
        <v>249</v>
      </c>
      <c r="C130" s="30"/>
      <c r="D130" s="5" t="s">
        <v>250</v>
      </c>
      <c r="E130" s="30"/>
      <c r="F130" s="12">
        <v>44305</v>
      </c>
    </row>
    <row r="131" spans="1:6" ht="74" customHeight="1" x14ac:dyDescent="0.15">
      <c r="A131" s="35" t="s">
        <v>844</v>
      </c>
      <c r="B131" s="5" t="s">
        <v>255</v>
      </c>
      <c r="C131" s="30"/>
      <c r="D131" s="5" t="s">
        <v>256</v>
      </c>
      <c r="E131" s="30"/>
      <c r="F131" s="12">
        <v>44305</v>
      </c>
    </row>
    <row r="132" spans="1:6" ht="74" customHeight="1" x14ac:dyDescent="0.15">
      <c r="A132" s="35" t="s">
        <v>845</v>
      </c>
      <c r="B132" s="5" t="s">
        <v>253</v>
      </c>
      <c r="C132" s="30"/>
      <c r="D132" s="5" t="s">
        <v>254</v>
      </c>
      <c r="E132" s="30"/>
      <c r="F132" s="12">
        <v>44305</v>
      </c>
    </row>
    <row r="133" spans="1:6" ht="74" customHeight="1" x14ac:dyDescent="0.15">
      <c r="A133" s="35" t="s">
        <v>828</v>
      </c>
      <c r="B133" s="5" t="s">
        <v>213</v>
      </c>
      <c r="C133" s="30"/>
      <c r="D133" s="5" t="s">
        <v>214</v>
      </c>
      <c r="E133" s="30"/>
      <c r="F133" s="12">
        <v>43992</v>
      </c>
    </row>
    <row r="134" spans="1:6" ht="74" customHeight="1" x14ac:dyDescent="0.15">
      <c r="A134" s="35" t="s">
        <v>827</v>
      </c>
      <c r="B134" s="5" t="s">
        <v>211</v>
      </c>
      <c r="C134" s="30"/>
      <c r="D134" s="5" t="s">
        <v>212</v>
      </c>
      <c r="E134" s="30"/>
      <c r="F134" s="12">
        <v>43992</v>
      </c>
    </row>
    <row r="135" spans="1:6" ht="74" customHeight="1" x14ac:dyDescent="0.15">
      <c r="A135" s="35" t="s">
        <v>826</v>
      </c>
      <c r="B135" s="5" t="s">
        <v>134</v>
      </c>
      <c r="C135" s="30"/>
      <c r="D135" s="5" t="s">
        <v>135</v>
      </c>
      <c r="E135" s="30"/>
      <c r="F135" s="12">
        <v>43902</v>
      </c>
    </row>
    <row r="136" spans="1:6" ht="74" customHeight="1" x14ac:dyDescent="0.15">
      <c r="A136" s="21" t="s">
        <v>825</v>
      </c>
      <c r="B136" s="5" t="s">
        <v>132</v>
      </c>
      <c r="C136" s="30"/>
      <c r="D136" s="5" t="s">
        <v>133</v>
      </c>
      <c r="E136" s="30"/>
      <c r="F136" s="12">
        <v>43902</v>
      </c>
    </row>
    <row r="137" spans="1:6" ht="74" customHeight="1" x14ac:dyDescent="0.15">
      <c r="A137" s="21" t="s">
        <v>830</v>
      </c>
      <c r="B137" s="5" t="s">
        <v>82</v>
      </c>
      <c r="C137" s="30"/>
      <c r="D137" s="5" t="s">
        <v>83</v>
      </c>
      <c r="E137" s="30"/>
      <c r="F137" s="12">
        <v>43902</v>
      </c>
    </row>
    <row r="138" spans="1:6" ht="74" customHeight="1" x14ac:dyDescent="0.15">
      <c r="A138" s="21" t="s">
        <v>829</v>
      </c>
      <c r="B138" s="5" t="s">
        <v>80</v>
      </c>
      <c r="C138" s="30"/>
      <c r="D138" s="5" t="s">
        <v>81</v>
      </c>
      <c r="E138" s="30"/>
      <c r="F138" s="12">
        <v>43902</v>
      </c>
    </row>
    <row r="139" spans="1:6" ht="74" customHeight="1" x14ac:dyDescent="0.15">
      <c r="A139" s="21" t="s">
        <v>832</v>
      </c>
      <c r="B139" s="5" t="s">
        <v>86</v>
      </c>
      <c r="C139" s="30"/>
      <c r="D139" s="5" t="s">
        <v>87</v>
      </c>
      <c r="E139" s="30"/>
      <c r="F139" s="12">
        <v>43902</v>
      </c>
    </row>
    <row r="140" spans="1:6" ht="74" customHeight="1" x14ac:dyDescent="0.15">
      <c r="A140" s="21" t="s">
        <v>831</v>
      </c>
      <c r="B140" s="5" t="s">
        <v>84</v>
      </c>
      <c r="C140" s="30"/>
      <c r="D140" s="5" t="s">
        <v>85</v>
      </c>
      <c r="E140" s="30"/>
      <c r="F140" s="12">
        <v>43902</v>
      </c>
    </row>
    <row r="141" spans="1:6" ht="74" customHeight="1" x14ac:dyDescent="0.15">
      <c r="A141" s="35" t="s">
        <v>1378</v>
      </c>
      <c r="B141" s="5" t="s">
        <v>136</v>
      </c>
      <c r="C141" s="30"/>
      <c r="D141" s="5" t="s">
        <v>169</v>
      </c>
      <c r="E141" s="30"/>
      <c r="F141" s="12">
        <v>43902</v>
      </c>
    </row>
    <row r="142" spans="1:6" ht="74" customHeight="1" x14ac:dyDescent="0.15">
      <c r="A142" s="35" t="s">
        <v>834</v>
      </c>
      <c r="B142" s="5" t="s">
        <v>94</v>
      </c>
      <c r="C142" s="30"/>
      <c r="D142" s="5" t="s">
        <v>95</v>
      </c>
      <c r="E142" s="30"/>
      <c r="F142" s="12">
        <v>43902</v>
      </c>
    </row>
    <row r="143" spans="1:6" ht="74" customHeight="1" x14ac:dyDescent="0.15">
      <c r="A143" s="35" t="s">
        <v>833</v>
      </c>
      <c r="B143" s="5" t="s">
        <v>92</v>
      </c>
      <c r="C143" s="30"/>
      <c r="D143" s="5" t="s">
        <v>93</v>
      </c>
      <c r="E143" s="30"/>
      <c r="F143" s="12">
        <v>43902</v>
      </c>
    </row>
    <row r="144" spans="1:6" ht="74" customHeight="1" x14ac:dyDescent="0.15">
      <c r="A144" s="35" t="s">
        <v>837</v>
      </c>
      <c r="B144" s="5" t="s">
        <v>98</v>
      </c>
      <c r="C144" s="30"/>
      <c r="D144" s="5" t="s">
        <v>99</v>
      </c>
      <c r="E144" s="30"/>
      <c r="F144" s="12">
        <v>43902</v>
      </c>
    </row>
    <row r="145" spans="1:6" ht="74" customHeight="1" x14ac:dyDescent="0.15">
      <c r="A145" s="35" t="s">
        <v>836</v>
      </c>
      <c r="B145" s="5" t="s">
        <v>96</v>
      </c>
      <c r="C145" s="30"/>
      <c r="D145" s="5" t="s">
        <v>97</v>
      </c>
      <c r="E145" s="30"/>
      <c r="F145" s="12">
        <v>43902</v>
      </c>
    </row>
    <row r="146" spans="1:6" ht="74" customHeight="1" x14ac:dyDescent="0.15">
      <c r="A146" s="35" t="s">
        <v>840</v>
      </c>
      <c r="B146" s="5" t="s">
        <v>102</v>
      </c>
      <c r="C146" s="30"/>
      <c r="D146" s="5" t="s">
        <v>103</v>
      </c>
      <c r="E146" s="30"/>
      <c r="F146" s="12">
        <v>43902</v>
      </c>
    </row>
    <row r="147" spans="1:6" ht="74" customHeight="1" x14ac:dyDescent="0.15">
      <c r="A147" s="35" t="s">
        <v>839</v>
      </c>
      <c r="B147" s="5" t="s">
        <v>100</v>
      </c>
      <c r="C147" s="30"/>
      <c r="D147" s="5" t="s">
        <v>101</v>
      </c>
      <c r="E147" s="30"/>
      <c r="F147" s="12">
        <v>43902</v>
      </c>
    </row>
    <row r="148" spans="1:6" ht="74" customHeight="1" x14ac:dyDescent="0.15">
      <c r="A148" s="35" t="s">
        <v>878</v>
      </c>
      <c r="B148" s="5" t="s">
        <v>88</v>
      </c>
      <c r="C148" s="30"/>
      <c r="D148" s="5" t="s">
        <v>89</v>
      </c>
      <c r="E148" s="30"/>
      <c r="F148" s="12">
        <v>43902</v>
      </c>
    </row>
    <row r="149" spans="1:6" ht="74" customHeight="1" x14ac:dyDescent="0.15">
      <c r="A149" s="35" t="s">
        <v>879</v>
      </c>
      <c r="B149" s="5" t="s">
        <v>90</v>
      </c>
      <c r="C149" s="30"/>
      <c r="D149" s="5" t="s">
        <v>91</v>
      </c>
      <c r="E149" s="30"/>
      <c r="F149" s="12">
        <v>43902</v>
      </c>
    </row>
    <row r="150" spans="1:6" ht="74" customHeight="1" x14ac:dyDescent="0.15">
      <c r="A150" s="35" t="s">
        <v>772</v>
      </c>
      <c r="B150" s="5" t="s">
        <v>78</v>
      </c>
      <c r="C150" s="30"/>
      <c r="D150" s="5" t="s">
        <v>79</v>
      </c>
      <c r="E150" s="30"/>
      <c r="F150" s="12">
        <v>43902</v>
      </c>
    </row>
    <row r="151" spans="1:6" ht="74" hidden="1" customHeight="1" x14ac:dyDescent="0.15">
      <c r="A151" s="35"/>
      <c r="B151" s="142"/>
      <c r="C151" s="141"/>
      <c r="D151" s="142"/>
      <c r="E151" s="141"/>
      <c r="F151" s="28"/>
    </row>
    <row r="152" spans="1:6" ht="76" hidden="1" customHeight="1" x14ac:dyDescent="0.2">
      <c r="A152" s="139"/>
      <c r="B152" s="140"/>
      <c r="C152" s="141"/>
      <c r="D152" s="140"/>
      <c r="E152" s="141"/>
      <c r="F152" s="28"/>
    </row>
    <row r="153" spans="1:6" ht="74" hidden="1" customHeight="1" x14ac:dyDescent="0.2">
      <c r="A153" s="139"/>
      <c r="B153" s="140"/>
      <c r="C153" s="141"/>
      <c r="D153" s="140"/>
      <c r="E153" s="141"/>
      <c r="F153" s="28"/>
    </row>
    <row r="154" spans="1:6" ht="16" x14ac:dyDescent="0.15">
      <c r="A154" s="77" t="s">
        <v>597</v>
      </c>
      <c r="B154" s="78">
        <f>SUBTOTAL(103,BevPix[Item Web Thumb filename])</f>
        <v>143</v>
      </c>
      <c r="C154" s="78"/>
      <c r="D154" s="78">
        <f>SUBTOTAL(103,BevPix[Item Web Image filename])</f>
        <v>143</v>
      </c>
      <c r="E154" s="78"/>
      <c r="F154" s="78"/>
    </row>
    <row r="155" spans="1:6" x14ac:dyDescent="0.15">
      <c r="A155" s="2">
        <f>BevPix[[#Totals],[Item Web Thumb filename]]+BevPix[[#Totals],[Item Web Image filename]]</f>
        <v>286</v>
      </c>
    </row>
    <row r="156" spans="1:6" x14ac:dyDescent="0.15">
      <c r="A156" s="2"/>
    </row>
  </sheetData>
  <sheetProtection formatCells="0" formatColumns="0" formatRows="0" insertColumns="0" insertRows="0" insertHyperlinks="0" deleteColumns="0" deleteRows="0" selectLockedCells="1" sort="0" autoFilter="0" pivotTables="0"/>
  <mergeCells count="4">
    <mergeCell ref="B1:F2"/>
    <mergeCell ref="B3:F3"/>
    <mergeCell ref="A6:F6"/>
    <mergeCell ref="B4:F4"/>
  </mergeCells>
  <phoneticPr fontId="16" type="noConversion"/>
  <conditionalFormatting sqref="A156">
    <cfRule type="cellIs" dxfId="29" priority="1" operator="lessThan">
      <formula>0</formula>
    </cfRule>
  </conditionalFormatting>
  <hyperlinks>
    <hyperlink ref="B4:E4" location="'GROUP HEADER IMAGES'!A8" display="Click here to return to Group List" xr:uid="{8185D514-A86C-5C42-AE05-F733EFCCECC9}"/>
    <hyperlink ref="B4:F4" location="GROUPS!A1" display="Click here to return to Group List" xr:uid="{F731DA0B-50AA-874E-8D44-61FB85BEAA93}"/>
  </hyperlinks>
  <printOptions horizontalCentered="1"/>
  <pageMargins left="0.25" right="0.25" top="0.75" bottom="0.75" header="0.3" footer="0.3"/>
  <pageSetup scale="10" orientation="portrait"/>
  <drawing r:id="rId1"/>
  <tableParts count="1">
    <tablePart r:id="rId2"/>
  </tableParts>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3AB59C2-7613-6E42-BDDD-EA34A0A30734}">
  <sheetPr>
    <tabColor rgb="FF78B642"/>
    <pageSetUpPr fitToPage="1"/>
  </sheetPr>
  <dimension ref="A1:R56"/>
  <sheetViews>
    <sheetView zoomScaleNormal="100" workbookViewId="0">
      <pane ySplit="7" topLeftCell="A8" activePane="bottomLeft" state="frozen"/>
      <selection pane="bottomLeft"/>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7" width="5.83203125" style="2" customWidth="1"/>
    <col min="8" max="9" width="5.83203125" style="38" customWidth="1"/>
    <col min="10" max="75" width="5.83203125" style="2" customWidth="1"/>
    <col min="76" max="16384" width="8.83203125" style="2"/>
  </cols>
  <sheetData>
    <row r="1" spans="1:18" ht="22" customHeight="1" x14ac:dyDescent="0.15">
      <c r="A1" s="87" t="str">
        <f>CONCATENATE("Image added since last list ",Filelists!E2)</f>
        <v>Image added since last list (4/25/22)</v>
      </c>
      <c r="B1" s="150" t="s">
        <v>1008</v>
      </c>
      <c r="C1" s="150"/>
      <c r="D1" s="150"/>
      <c r="E1" s="150"/>
      <c r="F1" s="150"/>
      <c r="H1" s="2"/>
      <c r="I1" s="2"/>
    </row>
    <row r="2" spans="1:18" ht="40" customHeight="1" x14ac:dyDescent="0.15">
      <c r="A2" s="41" t="s">
        <v>1006</v>
      </c>
      <c r="B2" s="150"/>
      <c r="C2" s="150"/>
      <c r="D2" s="150"/>
      <c r="E2" s="150"/>
      <c r="F2" s="150"/>
      <c r="H2" s="2"/>
      <c r="I2" s="2"/>
    </row>
    <row r="3" spans="1:18" ht="22" customHeight="1" x14ac:dyDescent="0.15">
      <c r="A3" s="4" t="s">
        <v>671</v>
      </c>
      <c r="B3" s="151" t="s">
        <v>1005</v>
      </c>
      <c r="C3" s="151"/>
      <c r="D3" s="151"/>
      <c r="E3" s="151"/>
      <c r="F3" s="151"/>
      <c r="G3"/>
      <c r="H3" s="2"/>
      <c r="I3" s="2"/>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130</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ht="74" customHeight="1" x14ac:dyDescent="0.15">
      <c r="A8" s="21" t="s">
        <v>1409</v>
      </c>
      <c r="B8" s="26" t="s">
        <v>1410</v>
      </c>
      <c r="C8" s="30"/>
      <c r="D8" s="26" t="s">
        <v>1411</v>
      </c>
      <c r="E8" s="30"/>
      <c r="F8" s="34">
        <v>45079</v>
      </c>
    </row>
    <row r="9" spans="1:18" ht="74" customHeight="1" x14ac:dyDescent="0.15">
      <c r="A9" s="21" t="s">
        <v>1166</v>
      </c>
      <c r="B9" s="5" t="s">
        <v>1164</v>
      </c>
      <c r="C9" s="30"/>
      <c r="D9" s="5" t="s">
        <v>1165</v>
      </c>
      <c r="E9" s="30"/>
      <c r="F9" s="12">
        <v>44882</v>
      </c>
    </row>
    <row r="10" spans="1:18" ht="74" customHeight="1" x14ac:dyDescent="0.15">
      <c r="A10" s="21" t="s">
        <v>1175</v>
      </c>
      <c r="B10" s="5" t="s">
        <v>1177</v>
      </c>
      <c r="C10" s="30"/>
      <c r="D10" s="5" t="s">
        <v>1178</v>
      </c>
      <c r="E10" s="30"/>
      <c r="F10" s="12">
        <v>44882</v>
      </c>
    </row>
    <row r="11" spans="1:18" ht="74" customHeight="1" x14ac:dyDescent="0.15">
      <c r="A11" s="21" t="s">
        <v>1167</v>
      </c>
      <c r="B11" s="5" t="s">
        <v>1168</v>
      </c>
      <c r="C11" s="30"/>
      <c r="D11" s="5" t="s">
        <v>1169</v>
      </c>
      <c r="E11" s="30"/>
      <c r="F11" s="12">
        <v>44882</v>
      </c>
    </row>
    <row r="12" spans="1:18" ht="74" customHeight="1" x14ac:dyDescent="0.15">
      <c r="A12" s="21" t="s">
        <v>1176</v>
      </c>
      <c r="B12" s="5" t="s">
        <v>1179</v>
      </c>
      <c r="C12" s="30"/>
      <c r="D12" s="5" t="s">
        <v>1180</v>
      </c>
      <c r="E12" s="30"/>
      <c r="F12" s="12">
        <v>44882</v>
      </c>
    </row>
    <row r="13" spans="1:18" ht="74" customHeight="1" x14ac:dyDescent="0.15">
      <c r="A13" s="21" t="s">
        <v>1163</v>
      </c>
      <c r="B13" s="5" t="s">
        <v>1161</v>
      </c>
      <c r="C13" s="30"/>
      <c r="D13" s="5" t="s">
        <v>1162</v>
      </c>
      <c r="E13" s="30"/>
      <c r="F13" s="12">
        <v>44785</v>
      </c>
    </row>
    <row r="14" spans="1:18" ht="74" customHeight="1" x14ac:dyDescent="0.15">
      <c r="A14" s="21" t="s">
        <v>1158</v>
      </c>
      <c r="B14" s="5" t="s">
        <v>1159</v>
      </c>
      <c r="C14" s="30"/>
      <c r="D14" s="5" t="s">
        <v>1160</v>
      </c>
      <c r="E14" s="30"/>
      <c r="F14" s="12">
        <v>44785</v>
      </c>
    </row>
    <row r="15" spans="1:18" ht="74" customHeight="1" x14ac:dyDescent="0.15">
      <c r="A15" s="21" t="s">
        <v>1140</v>
      </c>
      <c r="B15" s="5" t="s">
        <v>1141</v>
      </c>
      <c r="C15" s="30"/>
      <c r="D15" s="5" t="s">
        <v>1142</v>
      </c>
      <c r="E15" s="30"/>
      <c r="F15" s="12">
        <v>44692</v>
      </c>
    </row>
    <row r="16" spans="1:18" ht="74" customHeight="1" x14ac:dyDescent="0.15">
      <c r="A16" s="21" t="s">
        <v>956</v>
      </c>
      <c r="B16" s="5" t="s">
        <v>892</v>
      </c>
      <c r="C16" s="30"/>
      <c r="D16" s="5" t="s">
        <v>940</v>
      </c>
      <c r="E16" s="30"/>
      <c r="F16" s="12">
        <v>44508</v>
      </c>
    </row>
    <row r="17" spans="1:6" ht="74" customHeight="1" x14ac:dyDescent="0.15">
      <c r="A17" s="21" t="s">
        <v>959</v>
      </c>
      <c r="B17" s="5" t="s">
        <v>905</v>
      </c>
      <c r="C17" s="30"/>
      <c r="D17" s="5" t="s">
        <v>906</v>
      </c>
      <c r="E17" s="30"/>
      <c r="F17" s="12">
        <v>44508</v>
      </c>
    </row>
    <row r="18" spans="1:6" ht="74" customHeight="1" x14ac:dyDescent="0.15">
      <c r="A18" s="21" t="s">
        <v>960</v>
      </c>
      <c r="B18" s="5" t="s">
        <v>907</v>
      </c>
      <c r="C18" s="30"/>
      <c r="D18" s="5" t="s">
        <v>908</v>
      </c>
      <c r="E18" s="30"/>
      <c r="F18" s="12">
        <v>44508</v>
      </c>
    </row>
    <row r="19" spans="1:6" ht="74" customHeight="1" x14ac:dyDescent="0.15">
      <c r="A19" s="21" t="s">
        <v>961</v>
      </c>
      <c r="B19" s="5" t="s">
        <v>909</v>
      </c>
      <c r="C19" s="30"/>
      <c r="D19" s="5" t="s">
        <v>910</v>
      </c>
      <c r="E19" s="30"/>
      <c r="F19" s="12">
        <v>44508</v>
      </c>
    </row>
    <row r="20" spans="1:6" ht="74" customHeight="1" x14ac:dyDescent="0.15">
      <c r="A20" s="21" t="s">
        <v>950</v>
      </c>
      <c r="B20" s="5" t="s">
        <v>880</v>
      </c>
      <c r="C20" s="30"/>
      <c r="D20" s="5" t="s">
        <v>881</v>
      </c>
      <c r="E20" s="30"/>
      <c r="F20" s="12">
        <v>44508</v>
      </c>
    </row>
    <row r="21" spans="1:6" ht="74" customHeight="1" x14ac:dyDescent="0.15">
      <c r="A21" s="21" t="s">
        <v>941</v>
      </c>
      <c r="B21" s="5" t="s">
        <v>882</v>
      </c>
      <c r="C21" s="30"/>
      <c r="D21" s="5" t="s">
        <v>883</v>
      </c>
      <c r="E21" s="30"/>
      <c r="F21" s="12">
        <v>44508</v>
      </c>
    </row>
    <row r="22" spans="1:6" ht="74" customHeight="1" x14ac:dyDescent="0.15">
      <c r="A22" s="21" t="s">
        <v>943</v>
      </c>
      <c r="B22" s="5" t="s">
        <v>886</v>
      </c>
      <c r="C22" s="30"/>
      <c r="D22" s="5" t="s">
        <v>887</v>
      </c>
      <c r="E22" s="30"/>
      <c r="F22" s="12">
        <v>44508</v>
      </c>
    </row>
    <row r="23" spans="1:6" ht="74" customHeight="1" x14ac:dyDescent="0.15">
      <c r="A23" s="21" t="s">
        <v>942</v>
      </c>
      <c r="B23" s="5" t="s">
        <v>884</v>
      </c>
      <c r="C23" s="30"/>
      <c r="D23" s="5" t="s">
        <v>885</v>
      </c>
      <c r="E23" s="30"/>
      <c r="F23" s="12">
        <v>44508</v>
      </c>
    </row>
    <row r="24" spans="1:6" ht="74" customHeight="1" x14ac:dyDescent="0.15">
      <c r="A24" s="21" t="s">
        <v>951</v>
      </c>
      <c r="B24" s="5" t="s">
        <v>888</v>
      </c>
      <c r="C24" s="30"/>
      <c r="D24" s="5" t="s">
        <v>889</v>
      </c>
      <c r="E24" s="30"/>
      <c r="F24" s="12">
        <v>44508</v>
      </c>
    </row>
    <row r="25" spans="1:6" ht="74" customHeight="1" x14ac:dyDescent="0.15">
      <c r="A25" s="21" t="s">
        <v>952</v>
      </c>
      <c r="B25" s="5" t="s">
        <v>890</v>
      </c>
      <c r="C25" s="30"/>
      <c r="D25" s="5" t="s">
        <v>891</v>
      </c>
      <c r="E25" s="30"/>
      <c r="F25" s="12">
        <v>44508</v>
      </c>
    </row>
    <row r="26" spans="1:6" ht="74" customHeight="1" x14ac:dyDescent="0.15">
      <c r="A26" s="21" t="s">
        <v>954</v>
      </c>
      <c r="B26" s="5" t="s">
        <v>895</v>
      </c>
      <c r="C26" s="30"/>
      <c r="D26" s="5" t="s">
        <v>896</v>
      </c>
      <c r="E26" s="30"/>
      <c r="F26" s="12">
        <v>44508</v>
      </c>
    </row>
    <row r="27" spans="1:6" ht="74" customHeight="1" x14ac:dyDescent="0.15">
      <c r="A27" s="21" t="s">
        <v>955</v>
      </c>
      <c r="B27" s="5" t="s">
        <v>911</v>
      </c>
      <c r="C27" s="30"/>
      <c r="D27" s="5" t="s">
        <v>912</v>
      </c>
      <c r="E27" s="30"/>
      <c r="F27" s="12">
        <v>44508</v>
      </c>
    </row>
    <row r="28" spans="1:6" ht="74" customHeight="1" x14ac:dyDescent="0.15">
      <c r="A28" s="21" t="s">
        <v>964</v>
      </c>
      <c r="B28" s="5" t="s">
        <v>913</v>
      </c>
      <c r="C28" s="30"/>
      <c r="D28" s="5" t="s">
        <v>914</v>
      </c>
      <c r="E28" s="30"/>
      <c r="F28" s="12">
        <v>44508</v>
      </c>
    </row>
    <row r="29" spans="1:6" ht="74" customHeight="1" x14ac:dyDescent="0.15">
      <c r="A29" s="21" t="s">
        <v>965</v>
      </c>
      <c r="B29" s="5" t="s">
        <v>915</v>
      </c>
      <c r="C29" s="30"/>
      <c r="D29" s="5" t="s">
        <v>916</v>
      </c>
      <c r="E29" s="30"/>
      <c r="F29" s="12">
        <v>44508</v>
      </c>
    </row>
    <row r="30" spans="1:6" ht="74" customHeight="1" x14ac:dyDescent="0.15">
      <c r="A30" s="21" t="s">
        <v>967</v>
      </c>
      <c r="B30" s="5" t="s">
        <v>919</v>
      </c>
      <c r="C30" s="30"/>
      <c r="D30" s="5" t="s">
        <v>920</v>
      </c>
      <c r="E30" s="30"/>
      <c r="F30" s="12">
        <v>44508</v>
      </c>
    </row>
    <row r="31" spans="1:6" ht="74" customHeight="1" x14ac:dyDescent="0.15">
      <c r="A31" s="21" t="s">
        <v>953</v>
      </c>
      <c r="B31" s="5" t="s">
        <v>893</v>
      </c>
      <c r="C31" s="30"/>
      <c r="D31" s="5" t="s">
        <v>894</v>
      </c>
      <c r="E31" s="30"/>
      <c r="F31" s="12">
        <v>44508</v>
      </c>
    </row>
    <row r="32" spans="1:6" ht="74" customHeight="1" x14ac:dyDescent="0.15">
      <c r="A32" s="21" t="s">
        <v>970</v>
      </c>
      <c r="B32" s="5" t="s">
        <v>925</v>
      </c>
      <c r="C32" s="30"/>
      <c r="D32" s="5" t="s">
        <v>926</v>
      </c>
      <c r="E32" s="30"/>
      <c r="F32" s="12">
        <v>44508</v>
      </c>
    </row>
    <row r="33" spans="1:6" ht="74" customHeight="1" x14ac:dyDescent="0.15">
      <c r="A33" s="21" t="s">
        <v>971</v>
      </c>
      <c r="B33" s="5" t="s">
        <v>929</v>
      </c>
      <c r="C33" s="30"/>
      <c r="D33" s="5" t="s">
        <v>930</v>
      </c>
      <c r="E33" s="30"/>
      <c r="F33" s="12">
        <v>44508</v>
      </c>
    </row>
    <row r="34" spans="1:6" ht="74" customHeight="1" x14ac:dyDescent="0.15">
      <c r="A34" s="21" t="s">
        <v>972</v>
      </c>
      <c r="B34" s="5" t="s">
        <v>927</v>
      </c>
      <c r="C34" s="30"/>
      <c r="D34" s="5" t="s">
        <v>928</v>
      </c>
      <c r="E34" s="30"/>
      <c r="F34" s="12">
        <v>44508</v>
      </c>
    </row>
    <row r="35" spans="1:6" ht="74" customHeight="1" x14ac:dyDescent="0.15">
      <c r="A35" s="21" t="s">
        <v>973</v>
      </c>
      <c r="B35" s="5" t="s">
        <v>931</v>
      </c>
      <c r="C35" s="30"/>
      <c r="D35" s="5" t="s">
        <v>932</v>
      </c>
      <c r="E35" s="30"/>
      <c r="F35" s="12">
        <v>44508</v>
      </c>
    </row>
    <row r="36" spans="1:6" ht="74" customHeight="1" x14ac:dyDescent="0.15">
      <c r="A36" s="21" t="s">
        <v>966</v>
      </c>
      <c r="B36" s="5" t="s">
        <v>917</v>
      </c>
      <c r="C36" s="30"/>
      <c r="D36" s="5" t="s">
        <v>918</v>
      </c>
      <c r="E36" s="30"/>
      <c r="F36" s="12">
        <v>44508</v>
      </c>
    </row>
    <row r="37" spans="1:6" ht="74" customHeight="1" x14ac:dyDescent="0.15">
      <c r="A37" s="21" t="s">
        <v>957</v>
      </c>
      <c r="B37" s="5" t="s">
        <v>899</v>
      </c>
      <c r="C37" s="30"/>
      <c r="D37" s="5" t="s">
        <v>900</v>
      </c>
      <c r="E37" s="30"/>
      <c r="F37" s="12">
        <v>44508</v>
      </c>
    </row>
    <row r="38" spans="1:6" ht="74" customHeight="1" x14ac:dyDescent="0.15">
      <c r="A38" s="21" t="s">
        <v>963</v>
      </c>
      <c r="B38" s="5" t="s">
        <v>897</v>
      </c>
      <c r="C38" s="30"/>
      <c r="D38" s="5" t="s">
        <v>898</v>
      </c>
      <c r="E38" s="30"/>
      <c r="F38" s="12">
        <v>44508</v>
      </c>
    </row>
    <row r="39" spans="1:6" ht="74" customHeight="1" x14ac:dyDescent="0.15">
      <c r="A39" s="21" t="s">
        <v>962</v>
      </c>
      <c r="B39" s="5" t="s">
        <v>901</v>
      </c>
      <c r="C39" s="30"/>
      <c r="D39" s="5" t="s">
        <v>902</v>
      </c>
      <c r="E39" s="30"/>
      <c r="F39" s="12">
        <v>44508</v>
      </c>
    </row>
    <row r="40" spans="1:6" ht="74" customHeight="1" x14ac:dyDescent="0.15">
      <c r="A40" s="21" t="s">
        <v>958</v>
      </c>
      <c r="B40" s="5" t="s">
        <v>903</v>
      </c>
      <c r="C40" s="30"/>
      <c r="D40" s="5" t="s">
        <v>904</v>
      </c>
      <c r="E40" s="30"/>
      <c r="F40" s="12">
        <v>44508</v>
      </c>
    </row>
    <row r="41" spans="1:6" ht="74" customHeight="1" x14ac:dyDescent="0.15">
      <c r="A41" s="21" t="s">
        <v>968</v>
      </c>
      <c r="B41" s="5" t="s">
        <v>921</v>
      </c>
      <c r="C41" s="30"/>
      <c r="D41" s="5" t="s">
        <v>922</v>
      </c>
      <c r="E41" s="30"/>
      <c r="F41" s="12">
        <v>44508</v>
      </c>
    </row>
    <row r="42" spans="1:6" ht="74" customHeight="1" x14ac:dyDescent="0.15">
      <c r="A42" s="21" t="s">
        <v>969</v>
      </c>
      <c r="B42" s="5" t="s">
        <v>923</v>
      </c>
      <c r="C42" s="30"/>
      <c r="D42" s="5" t="s">
        <v>924</v>
      </c>
      <c r="E42" s="30"/>
      <c r="F42" s="12">
        <v>44508</v>
      </c>
    </row>
    <row r="43" spans="1:6" ht="74" customHeight="1" x14ac:dyDescent="0.15">
      <c r="A43" s="21" t="s">
        <v>974</v>
      </c>
      <c r="B43" s="5" t="s">
        <v>933</v>
      </c>
      <c r="C43" s="30"/>
      <c r="D43" s="5" t="s">
        <v>934</v>
      </c>
      <c r="E43" s="30"/>
      <c r="F43" s="12">
        <v>44508</v>
      </c>
    </row>
    <row r="44" spans="1:6" ht="74" customHeight="1" x14ac:dyDescent="0.15">
      <c r="A44" s="21" t="s">
        <v>975</v>
      </c>
      <c r="B44" s="5" t="s">
        <v>937</v>
      </c>
      <c r="C44" s="30"/>
      <c r="D44" s="5" t="s">
        <v>938</v>
      </c>
      <c r="E44" s="30"/>
      <c r="F44" s="12">
        <v>44508</v>
      </c>
    </row>
    <row r="45" spans="1:6" s="36" customFormat="1" ht="74" customHeight="1" x14ac:dyDescent="0.15">
      <c r="A45" s="21" t="s">
        <v>976</v>
      </c>
      <c r="B45" s="5" t="s">
        <v>935</v>
      </c>
      <c r="C45" s="30"/>
      <c r="D45" s="5" t="s">
        <v>936</v>
      </c>
      <c r="E45" s="30"/>
      <c r="F45" s="12">
        <v>44508</v>
      </c>
    </row>
    <row r="46" spans="1:6" customFormat="1" ht="74" customHeight="1" x14ac:dyDescent="0.15">
      <c r="A46" s="21" t="s">
        <v>947</v>
      </c>
      <c r="B46" s="5" t="s">
        <v>219</v>
      </c>
      <c r="C46" s="30"/>
      <c r="D46" s="5" t="s">
        <v>220</v>
      </c>
      <c r="E46" s="30"/>
      <c r="F46" s="12">
        <v>43992</v>
      </c>
    </row>
    <row r="47" spans="1:6" ht="74" customHeight="1" x14ac:dyDescent="0.15">
      <c r="A47" s="35" t="s">
        <v>977</v>
      </c>
      <c r="B47" s="5" t="s">
        <v>215</v>
      </c>
      <c r="C47" s="30"/>
      <c r="D47" s="5" t="s">
        <v>216</v>
      </c>
      <c r="E47" s="30"/>
      <c r="F47" s="12">
        <v>43992</v>
      </c>
    </row>
    <row r="48" spans="1:6" ht="74" customHeight="1" x14ac:dyDescent="0.15">
      <c r="A48" s="21" t="s">
        <v>978</v>
      </c>
      <c r="B48" s="5" t="s">
        <v>217</v>
      </c>
      <c r="C48" s="30"/>
      <c r="D48" s="5" t="s">
        <v>218</v>
      </c>
      <c r="E48" s="30"/>
      <c r="F48" s="12">
        <v>43992</v>
      </c>
    </row>
    <row r="49" spans="1:6" ht="74" customHeight="1" x14ac:dyDescent="0.15">
      <c r="A49" s="21" t="s">
        <v>944</v>
      </c>
      <c r="B49" s="5" t="s">
        <v>180</v>
      </c>
      <c r="C49" s="30"/>
      <c r="D49" s="5" t="s">
        <v>181</v>
      </c>
      <c r="E49" s="30"/>
      <c r="F49" s="12">
        <v>43902</v>
      </c>
    </row>
    <row r="50" spans="1:6" ht="74" customHeight="1" x14ac:dyDescent="0.15">
      <c r="A50" s="21" t="s">
        <v>948</v>
      </c>
      <c r="B50" s="5" t="s">
        <v>939</v>
      </c>
      <c r="C50" s="30"/>
      <c r="D50" s="5" t="s">
        <v>139</v>
      </c>
      <c r="E50" s="30"/>
      <c r="F50" s="12">
        <v>43902</v>
      </c>
    </row>
    <row r="51" spans="1:6" ht="74" customHeight="1" x14ac:dyDescent="0.15">
      <c r="A51" s="21" t="s">
        <v>949</v>
      </c>
      <c r="B51" s="5" t="s">
        <v>110</v>
      </c>
      <c r="C51" s="30"/>
      <c r="D51" s="5" t="s">
        <v>140</v>
      </c>
      <c r="E51" s="30"/>
      <c r="F51" s="12">
        <v>43902</v>
      </c>
    </row>
    <row r="52" spans="1:6" ht="74" customHeight="1" x14ac:dyDescent="0.15">
      <c r="A52" s="21" t="s">
        <v>945</v>
      </c>
      <c r="B52" s="5" t="s">
        <v>108</v>
      </c>
      <c r="C52" s="30"/>
      <c r="D52" s="5" t="s">
        <v>137</v>
      </c>
      <c r="E52" s="30"/>
      <c r="F52" s="12">
        <v>43902</v>
      </c>
    </row>
    <row r="53" spans="1:6" ht="74" customHeight="1" x14ac:dyDescent="0.15">
      <c r="A53" s="21" t="s">
        <v>946</v>
      </c>
      <c r="B53" s="5" t="s">
        <v>109</v>
      </c>
      <c r="C53" s="30"/>
      <c r="D53" s="5" t="s">
        <v>138</v>
      </c>
      <c r="E53" s="30"/>
      <c r="F53" s="12">
        <v>43902</v>
      </c>
    </row>
    <row r="54" spans="1:6" ht="19" x14ac:dyDescent="0.15">
      <c r="A54" s="66" t="s">
        <v>597</v>
      </c>
      <c r="B54" s="74">
        <f>SUBTOTAL(103,ExtraPix[Item Web Thumb filename])</f>
        <v>46</v>
      </c>
      <c r="C54" s="74"/>
      <c r="D54" s="74">
        <f>SUBTOTAL(103,ExtraPix[Item Web Image filename])</f>
        <v>46</v>
      </c>
      <c r="E54" s="74"/>
      <c r="F54" s="74"/>
    </row>
    <row r="55" spans="1:6" x14ac:dyDescent="0.15">
      <c r="A55" s="2">
        <f>ExtraPix[[#Totals],[Item Web Thumb filename]]+ExtraPix[[#Totals],[Item Web Image filename]]</f>
        <v>92</v>
      </c>
    </row>
    <row r="56" spans="1:6" x14ac:dyDescent="0.15">
      <c r="A56" s="2"/>
    </row>
  </sheetData>
  <sheetProtection formatCells="0" formatColumns="0" formatRows="0" insertColumns="0" insertRows="0" insertHyperlinks="0" deleteColumns="0" deleteRows="0" selectLockedCells="1" sort="0" autoFilter="0" pivotTables="0"/>
  <mergeCells count="4">
    <mergeCell ref="B1:F2"/>
    <mergeCell ref="B3:F3"/>
    <mergeCell ref="A6:F6"/>
    <mergeCell ref="B4:F4"/>
  </mergeCells>
  <conditionalFormatting sqref="A56">
    <cfRule type="cellIs" dxfId="28" priority="1" operator="lessThan">
      <formula>0</formula>
    </cfRule>
  </conditionalFormatting>
  <hyperlinks>
    <hyperlink ref="B4:E4" location="'GROUP HEADER IMAGES'!A8" display="Click here to return to Group List" xr:uid="{FC802766-ABA2-D04B-A12A-4DD41D40BC63}"/>
    <hyperlink ref="B4:F4" location="GROUPS!A1" display="Click here to return to Group List" xr:uid="{18497E38-B6AD-2E44-B865-6B15D5A47FB0}"/>
  </hyperlinks>
  <printOptions horizontalCentered="1"/>
  <pageMargins left="0.25" right="0.25" top="0.75" bottom="0.75" header="0.3" footer="0.3"/>
  <pageSetup scale="19" orientation="portrait"/>
  <drawing r:id="rId1"/>
  <tableParts count="1">
    <tablePart r:id="rId2"/>
  </tableParts>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63C0C2D-CAFA-5140-8ED7-A5CD041289FF}">
  <sheetPr codeName="Sheet5">
    <tabColor rgb="FF78B642"/>
    <pageSetUpPr fitToPage="1"/>
  </sheetPr>
  <dimension ref="A1:R23"/>
  <sheetViews>
    <sheetView zoomScaleNormal="100" workbookViewId="0">
      <pane ySplit="7" topLeftCell="A8" activePane="bottomLeft" state="frozen"/>
      <selection pane="bottomLeft"/>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60" width="5.83203125" style="2" customWidth="1"/>
    <col min="61"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672</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ht="74" customHeight="1" x14ac:dyDescent="0.2">
      <c r="A8" s="21" t="s">
        <v>190</v>
      </c>
      <c r="B8" s="5" t="s">
        <v>191</v>
      </c>
      <c r="C8" s="31"/>
      <c r="D8" s="5" t="s">
        <v>192</v>
      </c>
      <c r="E8" s="31"/>
      <c r="F8" s="12">
        <v>43941</v>
      </c>
    </row>
    <row r="9" spans="1:18" ht="74" customHeight="1" x14ac:dyDescent="0.2">
      <c r="A9" s="21" t="s">
        <v>187</v>
      </c>
      <c r="B9" s="5" t="s">
        <v>188</v>
      </c>
      <c r="C9" s="31"/>
      <c r="D9" s="5" t="s">
        <v>189</v>
      </c>
      <c r="E9" s="31"/>
      <c r="F9" s="12">
        <v>43941</v>
      </c>
    </row>
    <row r="10" spans="1:18" ht="74" customHeight="1" x14ac:dyDescent="0.2">
      <c r="A10" s="21" t="s">
        <v>170</v>
      </c>
      <c r="B10" s="5" t="s">
        <v>118</v>
      </c>
      <c r="C10" s="31"/>
      <c r="D10" s="5" t="s">
        <v>149</v>
      </c>
      <c r="E10" s="31"/>
      <c r="F10" s="12">
        <v>43902</v>
      </c>
    </row>
    <row r="11" spans="1:18" ht="74" customHeight="1" x14ac:dyDescent="0.2">
      <c r="A11" s="21" t="s">
        <v>71</v>
      </c>
      <c r="B11" s="5" t="s">
        <v>159</v>
      </c>
      <c r="C11" s="31"/>
      <c r="D11" s="5" t="s">
        <v>160</v>
      </c>
      <c r="E11" s="31"/>
      <c r="F11" s="12">
        <v>43902</v>
      </c>
    </row>
    <row r="12" spans="1:18" s="3" customFormat="1" ht="74" customHeight="1" x14ac:dyDescent="0.2">
      <c r="A12" s="21" t="s">
        <v>547</v>
      </c>
      <c r="B12" s="5" t="s">
        <v>119</v>
      </c>
      <c r="C12" s="31"/>
      <c r="D12" s="5" t="s">
        <v>120</v>
      </c>
      <c r="E12" s="31"/>
      <c r="F12" s="12">
        <v>43888</v>
      </c>
      <c r="G12" s="2"/>
    </row>
    <row r="13" spans="1:18" s="3" customFormat="1" ht="74" customHeight="1" x14ac:dyDescent="0.2">
      <c r="A13" s="21" t="s">
        <v>548</v>
      </c>
      <c r="B13" s="5" t="s">
        <v>47</v>
      </c>
      <c r="C13" s="31"/>
      <c r="D13" s="5" t="s">
        <v>121</v>
      </c>
      <c r="E13" s="31"/>
      <c r="F13" s="12">
        <v>43888</v>
      </c>
      <c r="G13" s="2"/>
    </row>
    <row r="14" spans="1:18" ht="74" customHeight="1" x14ac:dyDescent="0.2">
      <c r="A14" s="21" t="s">
        <v>549</v>
      </c>
      <c r="B14" s="5" t="s">
        <v>48</v>
      </c>
      <c r="C14" s="31"/>
      <c r="D14" s="5" t="s">
        <v>122</v>
      </c>
      <c r="E14" s="31"/>
      <c r="F14" s="12">
        <v>43888</v>
      </c>
    </row>
    <row r="15" spans="1:18" ht="74" customHeight="1" x14ac:dyDescent="0.2">
      <c r="A15" s="21" t="s">
        <v>550</v>
      </c>
      <c r="B15" s="5" t="s">
        <v>49</v>
      </c>
      <c r="C15" s="31"/>
      <c r="D15" s="5" t="s">
        <v>123</v>
      </c>
      <c r="E15" s="31"/>
      <c r="F15" s="12">
        <v>43888</v>
      </c>
    </row>
    <row r="16" spans="1:18" ht="74" customHeight="1" x14ac:dyDescent="0.2">
      <c r="A16" s="21" t="s">
        <v>551</v>
      </c>
      <c r="B16" s="5" t="s">
        <v>176</v>
      </c>
      <c r="C16" s="31"/>
      <c r="D16" s="5" t="s">
        <v>177</v>
      </c>
      <c r="E16" s="31"/>
      <c r="F16" s="12">
        <v>43888</v>
      </c>
    </row>
    <row r="17" spans="1:6" ht="74" customHeight="1" x14ac:dyDescent="0.2">
      <c r="A17" s="21" t="s">
        <v>552</v>
      </c>
      <c r="B17" s="5" t="s">
        <v>50</v>
      </c>
      <c r="C17" s="31"/>
      <c r="D17" s="5" t="s">
        <v>124</v>
      </c>
      <c r="E17" s="31"/>
      <c r="F17" s="12">
        <v>43888</v>
      </c>
    </row>
    <row r="18" spans="1:6" ht="74" customHeight="1" x14ac:dyDescent="0.2">
      <c r="A18" s="21" t="s">
        <v>553</v>
      </c>
      <c r="B18" s="5" t="s">
        <v>51</v>
      </c>
      <c r="C18" s="31"/>
      <c r="D18" s="5" t="s">
        <v>125</v>
      </c>
      <c r="E18" s="31"/>
      <c r="F18" s="12">
        <v>43888</v>
      </c>
    </row>
    <row r="19" spans="1:6" ht="74" customHeight="1" x14ac:dyDescent="0.2">
      <c r="A19" s="21" t="s">
        <v>554</v>
      </c>
      <c r="B19" s="5" t="s">
        <v>52</v>
      </c>
      <c r="C19" s="31"/>
      <c r="D19" s="5" t="s">
        <v>126</v>
      </c>
      <c r="E19" s="31"/>
      <c r="F19" s="12">
        <v>43888</v>
      </c>
    </row>
    <row r="20" spans="1:6" ht="74" customHeight="1" x14ac:dyDescent="0.2">
      <c r="A20" s="21" t="s">
        <v>555</v>
      </c>
      <c r="B20" s="5" t="s">
        <v>53</v>
      </c>
      <c r="C20" s="31"/>
      <c r="D20" s="5" t="s">
        <v>127</v>
      </c>
      <c r="E20" s="31"/>
      <c r="F20" s="12">
        <v>43888</v>
      </c>
    </row>
    <row r="21" spans="1:6" ht="19" x14ac:dyDescent="0.15">
      <c r="A21" s="66" t="s">
        <v>597</v>
      </c>
      <c r="B21" s="79">
        <f>SUBTOTAL(103,PizzaPix[Item Web Thumb filename])</f>
        <v>13</v>
      </c>
      <c r="C21" s="80"/>
      <c r="D21" s="80">
        <f>SUBTOTAL(103,PizzaPix[Item Web Image filename])</f>
        <v>13</v>
      </c>
      <c r="E21" s="80"/>
      <c r="F21" s="80"/>
    </row>
    <row r="22" spans="1:6" x14ac:dyDescent="0.15">
      <c r="A22" s="2">
        <f>PizzaPix[[#Totals],[Item Web Thumb filename]]+PizzaPix[[#Totals],[Item Web Image filename]]</f>
        <v>26</v>
      </c>
    </row>
    <row r="23" spans="1:6" x14ac:dyDescent="0.15">
      <c r="A23" s="2"/>
    </row>
  </sheetData>
  <sheetProtection formatCells="0" formatColumns="0" formatRows="0" insertColumns="0" insertRows="0" insertHyperlinks="0" deleteColumns="0" deleteRows="0" selectLockedCells="1" sort="0" autoFilter="0" pivotTables="0"/>
  <mergeCells count="4">
    <mergeCell ref="A6:F6"/>
    <mergeCell ref="B1:F2"/>
    <mergeCell ref="B3:F3"/>
    <mergeCell ref="B4:F4"/>
  </mergeCells>
  <conditionalFormatting sqref="A23">
    <cfRule type="cellIs" dxfId="27" priority="1" operator="lessThan">
      <formula>0</formula>
    </cfRule>
  </conditionalFormatting>
  <hyperlinks>
    <hyperlink ref="B4:E4" location="'GROUP HEADER IMAGES'!A8" display="Click here to return to Group List" xr:uid="{79B7156F-4CED-734C-A6D5-76529A5AC355}"/>
    <hyperlink ref="B4:F4" location="GROUPS!A1" display="Click here to return to Group List" xr:uid="{280C986E-9A76-F245-8FB0-6A2D04F0DCD2}"/>
  </hyperlinks>
  <printOptions horizontalCentered="1"/>
  <pageMargins left="0.25" right="0.25" top="0.75" bottom="0.75" header="0.3" footer="0.3"/>
  <pageSetup scale="56" orientation="portrait"/>
  <drawing r:id="rId1"/>
  <tableParts count="1">
    <tablePart r:id="rId2"/>
  </tableParts>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53C3397-E799-4544-B7AE-BD54C8942C6D}">
  <sheetPr>
    <tabColor rgb="FF78B642"/>
  </sheetPr>
  <dimension ref="A1:R11"/>
  <sheetViews>
    <sheetView zoomScaleNormal="100" workbookViewId="0">
      <pane ySplit="7" topLeftCell="A8" activePane="bottomLeft" state="frozen"/>
      <selection pane="bottomLeft"/>
    </sheetView>
  </sheetViews>
  <sheetFormatPr baseColWidth="10" defaultRowHeight="13" x14ac:dyDescent="0.15"/>
  <cols>
    <col min="1" max="2" width="38.83203125" customWidth="1"/>
    <col min="3" max="3" width="12.33203125" customWidth="1"/>
    <col min="4" max="4" width="38.83203125" customWidth="1"/>
    <col min="5" max="5" width="24.33203125" customWidth="1"/>
    <col min="6" max="6" width="12.83203125" customWidth="1"/>
    <col min="7" max="98" width="5.83203125" customWidth="1"/>
  </cols>
  <sheetData>
    <row r="1" spans="1:18" s="2" customFormat="1" ht="22" customHeight="1" x14ac:dyDescent="0.15">
      <c r="A1" s="87" t="str">
        <f>CONCATENATE("Image added since last list ",Filelists!E2)</f>
        <v>Image added since last list (4/25/22)</v>
      </c>
      <c r="B1" s="150" t="s">
        <v>1008</v>
      </c>
      <c r="C1" s="150"/>
      <c r="D1" s="150"/>
      <c r="E1" s="150"/>
      <c r="F1" s="150"/>
    </row>
    <row r="2" spans="1:18" s="2" customFormat="1" ht="40" customHeight="1" x14ac:dyDescent="0.15">
      <c r="A2" s="41" t="s">
        <v>1006</v>
      </c>
      <c r="B2" s="150"/>
      <c r="C2" s="150"/>
      <c r="D2" s="150"/>
      <c r="E2" s="150"/>
      <c r="F2" s="150"/>
    </row>
    <row r="3" spans="1:18" s="2" customFormat="1" ht="22" customHeight="1" x14ac:dyDescent="0.15">
      <c r="A3" s="4" t="s">
        <v>671</v>
      </c>
      <c r="B3" s="151" t="s">
        <v>1005</v>
      </c>
      <c r="C3" s="151"/>
      <c r="D3" s="151"/>
      <c r="E3" s="151"/>
      <c r="F3" s="151"/>
      <c r="G3"/>
    </row>
    <row r="4" spans="1:18" ht="22" customHeight="1" x14ac:dyDescent="0.15">
      <c r="A4" s="5" t="s">
        <v>172</v>
      </c>
      <c r="B4" s="152" t="s">
        <v>175</v>
      </c>
      <c r="C4" s="153"/>
      <c r="D4" s="153"/>
      <c r="E4" s="153"/>
      <c r="F4" s="153"/>
      <c r="G4" s="2"/>
      <c r="H4" s="2"/>
      <c r="I4" s="2"/>
      <c r="N4" s="2"/>
      <c r="O4" s="2"/>
      <c r="P4" s="2"/>
      <c r="Q4" s="2"/>
      <c r="R4" s="2"/>
    </row>
    <row r="5" spans="1:18" s="2" customFormat="1" ht="6" customHeight="1" x14ac:dyDescent="0.15">
      <c r="A5" s="7"/>
      <c r="B5" s="8"/>
      <c r="C5" s="8"/>
      <c r="D5" s="8"/>
      <c r="E5" s="8"/>
    </row>
    <row r="6" spans="1:18" s="3" customFormat="1" ht="35" customHeight="1" x14ac:dyDescent="0.15">
      <c r="A6" s="154" t="s">
        <v>674</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s="2" customFormat="1" ht="74" customHeight="1" x14ac:dyDescent="0.15">
      <c r="A8" s="21" t="s">
        <v>558</v>
      </c>
      <c r="B8" s="18" t="s">
        <v>72</v>
      </c>
      <c r="C8" s="30"/>
      <c r="D8" s="5" t="s">
        <v>73</v>
      </c>
      <c r="E8" s="30"/>
      <c r="F8" s="12">
        <v>43888</v>
      </c>
    </row>
    <row r="9" spans="1:18" s="2" customFormat="1" ht="74" customHeight="1" x14ac:dyDescent="0.15">
      <c r="A9" s="21" t="s">
        <v>559</v>
      </c>
      <c r="B9" s="18" t="s">
        <v>158</v>
      </c>
      <c r="C9" s="30"/>
      <c r="D9" s="5"/>
      <c r="E9" s="18" t="s">
        <v>560</v>
      </c>
      <c r="F9" s="19">
        <v>43888</v>
      </c>
    </row>
    <row r="10" spans="1:18" s="2" customFormat="1" ht="19" x14ac:dyDescent="0.15">
      <c r="A10" s="66" t="s">
        <v>597</v>
      </c>
      <c r="B10" s="79">
        <f>SUBTOTAL(103,POMPix[Item Web Thumb filename])</f>
        <v>2</v>
      </c>
      <c r="C10" s="80"/>
      <c r="D10" s="80">
        <f>SUBTOTAL(103,POMPix[Item Web Image filename])</f>
        <v>1</v>
      </c>
      <c r="E10" s="80"/>
      <c r="F10" s="80">
        <f>SUBTOTAL(103,POMPix[Date Added])</f>
        <v>2</v>
      </c>
    </row>
    <row r="11" spans="1:18" ht="45" customHeight="1" x14ac:dyDescent="0.15">
      <c r="A11" s="155" t="s">
        <v>981</v>
      </c>
      <c r="B11" s="156"/>
      <c r="C11" s="156"/>
      <c r="D11" s="156"/>
      <c r="E11" s="156"/>
      <c r="F11" s="156"/>
    </row>
  </sheetData>
  <mergeCells count="5">
    <mergeCell ref="A11:F11"/>
    <mergeCell ref="B1:F2"/>
    <mergeCell ref="B3:F3"/>
    <mergeCell ref="A6:F6"/>
    <mergeCell ref="B4:F4"/>
  </mergeCells>
  <hyperlinks>
    <hyperlink ref="B4:E4" location="'GROUP HEADER IMAGES'!A8" display="Click here to return to Group List" xr:uid="{CF35F3F3-A1A2-DE43-B2D5-5C817B967FB1}"/>
    <hyperlink ref="B4:F4" location="GROUPS!A1" display="Click here to return to Group List" xr:uid="{FBE75B2D-D48C-AD44-B579-A73F41FF9231}"/>
  </hyperlinks>
  <pageMargins left="0.7" right="0.7" top="0.75" bottom="0.75" header="0.3" footer="0.3"/>
  <drawing r:id="rId1"/>
  <tableParts count="1">
    <tablePart r:id="rId2"/>
  </tableParts>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05F622E-1A0D-8C4B-8C04-B57BC9E2EC89}">
  <sheetPr codeName="Sheet6">
    <tabColor rgb="FF78B642"/>
    <pageSetUpPr fitToPage="1"/>
  </sheetPr>
  <dimension ref="A1:R12"/>
  <sheetViews>
    <sheetView zoomScaleNormal="100" workbookViewId="0">
      <pane ySplit="7" topLeftCell="A8" activePane="bottomLeft" state="frozen"/>
      <selection pane="bottomLeft"/>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133" width="5.83203125" style="2" customWidth="1"/>
    <col min="134"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673</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ht="74" customHeight="1" x14ac:dyDescent="0.15">
      <c r="A8" s="21" t="s">
        <v>1016</v>
      </c>
      <c r="B8" s="5" t="s">
        <v>24</v>
      </c>
      <c r="C8" s="30"/>
      <c r="D8" s="5" t="s">
        <v>25</v>
      </c>
      <c r="E8" s="30"/>
      <c r="F8" s="12">
        <v>43888</v>
      </c>
    </row>
    <row r="9" spans="1:18" ht="74" customHeight="1" x14ac:dyDescent="0.2">
      <c r="A9" s="21" t="s">
        <v>1017</v>
      </c>
      <c r="B9" s="5" t="s">
        <v>26</v>
      </c>
      <c r="C9" s="31"/>
      <c r="D9" s="5" t="s">
        <v>27</v>
      </c>
      <c r="E9" s="30"/>
      <c r="F9" s="12">
        <v>43888</v>
      </c>
    </row>
    <row r="10" spans="1:18" ht="19" x14ac:dyDescent="0.15">
      <c r="A10" s="66" t="s">
        <v>597</v>
      </c>
      <c r="B10" s="81">
        <f>SUBTOTAL(103,RollPix[Item Web Thumb filename])</f>
        <v>2</v>
      </c>
      <c r="C10" s="68"/>
      <c r="D10" s="68">
        <f>SUBTOTAL(103,RollPix[Item Web Image filename])</f>
        <v>2</v>
      </c>
      <c r="E10" s="68"/>
      <c r="F10" s="82">
        <f>SUBTOTAL(103,RollPix[Date Added])</f>
        <v>2</v>
      </c>
    </row>
    <row r="11" spans="1:18" x14ac:dyDescent="0.15">
      <c r="A11" s="2">
        <f>RollPix[[#Totals],[Item Web Thumb filename]]+RollPix[[#Totals],[Item Web Image filename]]</f>
        <v>4</v>
      </c>
    </row>
    <row r="12" spans="1:18" x14ac:dyDescent="0.15">
      <c r="A12" s="2"/>
    </row>
  </sheetData>
  <sheetProtection formatCells="0" formatColumns="0" formatRows="0" insertColumns="0" insertRows="0" insertHyperlinks="0" deleteColumns="0" deleteRows="0" selectLockedCells="1" sort="0" autoFilter="0" pivotTables="0"/>
  <mergeCells count="4">
    <mergeCell ref="A6:F6"/>
    <mergeCell ref="B1:F2"/>
    <mergeCell ref="B3:F3"/>
    <mergeCell ref="B4:F4"/>
  </mergeCells>
  <conditionalFormatting sqref="A12">
    <cfRule type="cellIs" dxfId="26" priority="1" operator="lessThan">
      <formula>0</formula>
    </cfRule>
  </conditionalFormatting>
  <hyperlinks>
    <hyperlink ref="B4:E4" location="'GROUP HEADER IMAGES'!A8" display="Click here to return to Group List" xr:uid="{9F684628-683D-D64E-A9E5-1042392BCC5E}"/>
    <hyperlink ref="B4:F4" location="GROUPS!A1" display="Click here to return to Group List" xr:uid="{921CA3FA-1E5D-4940-A890-1B34D6C89A44}"/>
  </hyperlinks>
  <printOptions horizontalCentered="1"/>
  <pageMargins left="0.25" right="0.25" top="0.75" bottom="0.75" header="0.3" footer="0.3"/>
  <pageSetup scale="57" orientation="portrait"/>
  <drawing r:id="rId1"/>
  <tableParts count="1">
    <tablePart r:id="rId2"/>
  </tableParts>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9D9AAFB-4E32-8C42-977D-E94A9DC5B153}">
  <sheetPr codeName="Sheet12">
    <tabColor rgb="FF78B642"/>
    <pageSetUpPr fitToPage="1"/>
  </sheetPr>
  <dimension ref="A1:R16"/>
  <sheetViews>
    <sheetView zoomScaleNormal="100" workbookViewId="0">
      <pane ySplit="7" topLeftCell="A8" activePane="bottomLeft" state="frozen"/>
      <selection pane="bottomLeft"/>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97" width="5.83203125" style="2" customWidth="1"/>
    <col min="98"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131</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ht="74" customHeight="1" x14ac:dyDescent="0.15">
      <c r="A8" s="21" t="s">
        <v>1018</v>
      </c>
      <c r="B8" s="5" t="s">
        <v>28</v>
      </c>
      <c r="C8" s="30"/>
      <c r="D8" s="5" t="s">
        <v>29</v>
      </c>
      <c r="E8" s="30"/>
      <c r="F8" s="20">
        <v>43888</v>
      </c>
    </row>
    <row r="9" spans="1:18" ht="74" customHeight="1" x14ac:dyDescent="0.15">
      <c r="A9" s="21" t="s">
        <v>1019</v>
      </c>
      <c r="B9" s="5" t="s">
        <v>163</v>
      </c>
      <c r="C9" s="30"/>
      <c r="D9" s="5" t="s">
        <v>164</v>
      </c>
      <c r="E9" s="30"/>
      <c r="F9" s="20">
        <v>43902</v>
      </c>
    </row>
    <row r="10" spans="1:18" ht="74" customHeight="1" x14ac:dyDescent="0.15">
      <c r="A10" s="21" t="s">
        <v>1020</v>
      </c>
      <c r="B10" s="5" t="s">
        <v>30</v>
      </c>
      <c r="C10" s="30"/>
      <c r="D10" s="5" t="s">
        <v>31</v>
      </c>
      <c r="E10" s="30"/>
      <c r="F10" s="20">
        <v>43888</v>
      </c>
    </row>
    <row r="11" spans="1:18" ht="74" customHeight="1" x14ac:dyDescent="0.15">
      <c r="A11" s="21" t="s">
        <v>1021</v>
      </c>
      <c r="B11" s="5" t="s">
        <v>32</v>
      </c>
      <c r="C11" s="30"/>
      <c r="D11" s="5" t="s">
        <v>33</v>
      </c>
      <c r="E11" s="30"/>
      <c r="F11" s="20">
        <v>43888</v>
      </c>
    </row>
    <row r="12" spans="1:18" ht="74" customHeight="1" x14ac:dyDescent="0.15">
      <c r="A12" s="21" t="s">
        <v>1022</v>
      </c>
      <c r="B12" s="5" t="s">
        <v>34</v>
      </c>
      <c r="C12" s="30"/>
      <c r="D12" s="5" t="s">
        <v>35</v>
      </c>
      <c r="E12" s="30"/>
      <c r="F12" s="20">
        <v>43888</v>
      </c>
    </row>
    <row r="13" spans="1:18" ht="74" customHeight="1" x14ac:dyDescent="0.15">
      <c r="A13" s="21" t="s">
        <v>1023</v>
      </c>
      <c r="B13" s="5" t="s">
        <v>36</v>
      </c>
      <c r="C13" s="30"/>
      <c r="D13" s="5" t="s">
        <v>37</v>
      </c>
      <c r="E13" s="30"/>
      <c r="F13" s="20">
        <v>43888</v>
      </c>
    </row>
    <row r="14" spans="1:18" ht="28" customHeight="1" x14ac:dyDescent="0.15">
      <c r="A14" s="66" t="s">
        <v>597</v>
      </c>
      <c r="B14" s="67">
        <f>SUBTOTAL(103,SalPix[Item Web Thumb filename])</f>
        <v>6</v>
      </c>
      <c r="C14" s="67"/>
      <c r="D14" s="67">
        <f>SUBTOTAL(103,SalPix[Item Web Image filename])</f>
        <v>6</v>
      </c>
      <c r="E14" s="67"/>
      <c r="F14" s="68"/>
    </row>
    <row r="15" spans="1:18" x14ac:dyDescent="0.15">
      <c r="A15" s="2">
        <f>SalPix[[#Totals],[Item Web Thumb filename]]+SalPix[[#Totals],[Item Web Image filename]]</f>
        <v>12</v>
      </c>
    </row>
    <row r="16" spans="1:18" x14ac:dyDescent="0.15">
      <c r="A16" s="2"/>
    </row>
  </sheetData>
  <sheetProtection formatCells="0" formatColumns="0" formatRows="0" insertColumns="0" insertRows="0" insertHyperlinks="0" deleteColumns="0" deleteRows="0" selectLockedCells="1" sort="0" autoFilter="0" pivotTables="0"/>
  <mergeCells count="4">
    <mergeCell ref="B1:F2"/>
    <mergeCell ref="B3:F3"/>
    <mergeCell ref="A6:F6"/>
    <mergeCell ref="B4:F4"/>
  </mergeCells>
  <conditionalFormatting sqref="A16">
    <cfRule type="cellIs" dxfId="25" priority="1" operator="lessThan">
      <formula>0</formula>
    </cfRule>
  </conditionalFormatting>
  <hyperlinks>
    <hyperlink ref="B4:E4" location="'GROUP HEADER IMAGES'!A8" display="Click here to return to Group List" xr:uid="{0B8A9125-9D4F-744C-A17D-DBB0F440CFA2}"/>
    <hyperlink ref="B4:F4" location="GROUPS!A1" display="Click here to return to Group List" xr:uid="{75E9FEF8-5678-A843-BD57-CF9690FBCCD3}"/>
  </hyperlinks>
  <printOptions horizontalCentered="1"/>
  <pageMargins left="0.25" right="0.25" top="0.75" bottom="0.75" header="0.3" footer="0.3"/>
  <pageSetup scale="57" orientation="portrait"/>
  <drawing r:id="rId1"/>
  <tableParts count="1">
    <tablePart r:id="rId2"/>
  </tableParts>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4E933AD-D92E-884C-B5A9-CE52EAEE6594}">
  <sheetPr codeName="Sheet13">
    <tabColor rgb="FF78B642"/>
    <pageSetUpPr fitToPage="1"/>
  </sheetPr>
  <dimension ref="A1:R33"/>
  <sheetViews>
    <sheetView zoomScaleNormal="100" workbookViewId="0"/>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117" width="5.83203125" style="2" customWidth="1"/>
    <col min="118"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174</v>
      </c>
      <c r="B6" s="154"/>
      <c r="C6" s="154"/>
      <c r="D6" s="154"/>
      <c r="E6" s="154"/>
      <c r="F6" s="154"/>
    </row>
    <row r="7" spans="1:18" s="3" customFormat="1" ht="70" customHeight="1" thickBot="1" x14ac:dyDescent="0.2">
      <c r="A7" s="16" t="s">
        <v>0</v>
      </c>
      <c r="B7" s="16" t="s">
        <v>1046</v>
      </c>
      <c r="C7" s="17" t="s">
        <v>556</v>
      </c>
      <c r="D7" s="16" t="s">
        <v>1047</v>
      </c>
      <c r="E7" s="17" t="s">
        <v>557</v>
      </c>
      <c r="F7" s="17" t="s">
        <v>546</v>
      </c>
    </row>
    <row r="8" spans="1:18" ht="74" customHeight="1" x14ac:dyDescent="0.2">
      <c r="A8" s="21" t="s">
        <v>702</v>
      </c>
      <c r="B8" s="5" t="s">
        <v>703</v>
      </c>
      <c r="C8" s="31"/>
      <c r="D8" s="5" t="s">
        <v>683</v>
      </c>
      <c r="E8" s="31"/>
      <c r="F8" s="12">
        <v>44053</v>
      </c>
      <c r="J8"/>
      <c r="K8"/>
    </row>
    <row r="9" spans="1:18" ht="74" customHeight="1" x14ac:dyDescent="0.2">
      <c r="A9" s="21" t="s">
        <v>704</v>
      </c>
      <c r="B9" s="5" t="s">
        <v>682</v>
      </c>
      <c r="C9" s="31"/>
      <c r="D9" s="5" t="s">
        <v>705</v>
      </c>
      <c r="E9" s="31"/>
      <c r="F9" s="12">
        <v>44053</v>
      </c>
      <c r="J9"/>
      <c r="K9"/>
    </row>
    <row r="10" spans="1:18" ht="74" customHeight="1" x14ac:dyDescent="0.2">
      <c r="A10" s="21" t="s">
        <v>717</v>
      </c>
      <c r="B10" s="5" t="s">
        <v>710</v>
      </c>
      <c r="C10" s="31"/>
      <c r="D10" s="5" t="s">
        <v>711</v>
      </c>
      <c r="E10" s="31"/>
      <c r="F10" s="12">
        <v>44053</v>
      </c>
      <c r="J10"/>
      <c r="K10"/>
    </row>
    <row r="11" spans="1:18" ht="74" customHeight="1" x14ac:dyDescent="0.2">
      <c r="A11" s="21" t="s">
        <v>718</v>
      </c>
      <c r="B11" s="5" t="s">
        <v>712</v>
      </c>
      <c r="C11" s="31"/>
      <c r="D11" s="5" t="s">
        <v>713</v>
      </c>
      <c r="E11" s="31"/>
      <c r="F11" s="12">
        <v>44053</v>
      </c>
      <c r="J11"/>
      <c r="K11"/>
    </row>
    <row r="12" spans="1:18" ht="74" customHeight="1" x14ac:dyDescent="0.2">
      <c r="A12" s="21" t="s">
        <v>719</v>
      </c>
      <c r="B12" s="5" t="s">
        <v>684</v>
      </c>
      <c r="C12" s="31"/>
      <c r="D12" s="5" t="s">
        <v>714</v>
      </c>
      <c r="E12" s="31"/>
      <c r="F12" s="12">
        <v>44053</v>
      </c>
      <c r="J12"/>
      <c r="K12"/>
    </row>
    <row r="13" spans="1:18" ht="74" customHeight="1" x14ac:dyDescent="0.2">
      <c r="A13" s="21" t="s">
        <v>721</v>
      </c>
      <c r="B13" s="5" t="s">
        <v>686</v>
      </c>
      <c r="C13" s="31"/>
      <c r="D13" s="5" t="s">
        <v>716</v>
      </c>
      <c r="E13" s="31"/>
      <c r="F13" s="12">
        <v>44053</v>
      </c>
      <c r="J13"/>
      <c r="K13"/>
    </row>
    <row r="14" spans="1:18" ht="74" customHeight="1" x14ac:dyDescent="0.2">
      <c r="A14" s="21" t="s">
        <v>720</v>
      </c>
      <c r="B14" s="5" t="s">
        <v>685</v>
      </c>
      <c r="C14" s="31"/>
      <c r="D14" s="5" t="s">
        <v>715</v>
      </c>
      <c r="E14" s="31"/>
      <c r="F14" s="12">
        <v>44053</v>
      </c>
      <c r="J14"/>
      <c r="K14"/>
    </row>
    <row r="15" spans="1:18" ht="74" customHeight="1" x14ac:dyDescent="0.2">
      <c r="A15" s="21" t="s">
        <v>687</v>
      </c>
      <c r="B15" s="5" t="s">
        <v>152</v>
      </c>
      <c r="C15" s="31"/>
      <c r="D15" s="5" t="s">
        <v>153</v>
      </c>
      <c r="E15" s="31"/>
      <c r="F15" s="12">
        <v>43902</v>
      </c>
      <c r="J15"/>
      <c r="K15"/>
    </row>
    <row r="16" spans="1:18" ht="74" customHeight="1" x14ac:dyDescent="0.2">
      <c r="A16" s="21" t="s">
        <v>698</v>
      </c>
      <c r="B16" s="5" t="s">
        <v>154</v>
      </c>
      <c r="C16" s="31"/>
      <c r="D16" s="5" t="s">
        <v>706</v>
      </c>
      <c r="E16" s="31"/>
      <c r="F16" s="12">
        <v>44053</v>
      </c>
    </row>
    <row r="17" spans="1:15" ht="74" customHeight="1" x14ac:dyDescent="0.2">
      <c r="A17" s="21" t="s">
        <v>699</v>
      </c>
      <c r="B17" s="5" t="s">
        <v>155</v>
      </c>
      <c r="C17" s="31"/>
      <c r="D17" s="5" t="s">
        <v>707</v>
      </c>
      <c r="E17" s="31"/>
      <c r="F17" s="12">
        <v>44053</v>
      </c>
    </row>
    <row r="18" spans="1:15" ht="74" customHeight="1" x14ac:dyDescent="0.2">
      <c r="A18" s="21" t="s">
        <v>700</v>
      </c>
      <c r="B18" s="5" t="s">
        <v>157</v>
      </c>
      <c r="C18" s="31"/>
      <c r="D18" s="5" t="s">
        <v>709</v>
      </c>
      <c r="E18" s="31"/>
      <c r="F18" s="12">
        <v>44053</v>
      </c>
    </row>
    <row r="19" spans="1:15" ht="74" customHeight="1" x14ac:dyDescent="0.2">
      <c r="A19" s="21" t="s">
        <v>701</v>
      </c>
      <c r="B19" s="5" t="s">
        <v>156</v>
      </c>
      <c r="C19" s="31"/>
      <c r="D19" s="5" t="s">
        <v>708</v>
      </c>
      <c r="E19" s="31"/>
      <c r="F19" s="12">
        <v>44053</v>
      </c>
      <c r="H19"/>
      <c r="I19"/>
    </row>
    <row r="20" spans="1:15" ht="74" customHeight="1" x14ac:dyDescent="0.2">
      <c r="A20" s="21" t="s">
        <v>693</v>
      </c>
      <c r="B20" s="5" t="s">
        <v>38</v>
      </c>
      <c r="C20" s="31"/>
      <c r="D20" s="5" t="s">
        <v>39</v>
      </c>
      <c r="E20" s="31"/>
      <c r="F20" s="12">
        <v>43888</v>
      </c>
      <c r="H20"/>
      <c r="I20"/>
      <c r="O20"/>
    </row>
    <row r="21" spans="1:15" ht="74" customHeight="1" x14ac:dyDescent="0.2">
      <c r="A21" s="21" t="s">
        <v>694</v>
      </c>
      <c r="B21" s="5" t="s">
        <v>40</v>
      </c>
      <c r="C21" s="31"/>
      <c r="D21" s="5" t="s">
        <v>41</v>
      </c>
      <c r="E21" s="31"/>
      <c r="F21" s="12">
        <v>43888</v>
      </c>
      <c r="H21"/>
      <c r="I21"/>
    </row>
    <row r="22" spans="1:15" ht="74" customHeight="1" x14ac:dyDescent="0.2">
      <c r="A22" s="21" t="s">
        <v>695</v>
      </c>
      <c r="B22" s="5" t="s">
        <v>42</v>
      </c>
      <c r="C22" s="31"/>
      <c r="D22" s="5" t="s">
        <v>43</v>
      </c>
      <c r="E22" s="31"/>
      <c r="F22" s="12">
        <v>43888</v>
      </c>
    </row>
    <row r="23" spans="1:15" ht="74" customHeight="1" x14ac:dyDescent="0.2">
      <c r="A23" s="21" t="s">
        <v>696</v>
      </c>
      <c r="B23" s="5" t="s">
        <v>44</v>
      </c>
      <c r="C23" s="31"/>
      <c r="D23" s="5" t="s">
        <v>45</v>
      </c>
      <c r="E23" s="31"/>
      <c r="F23" s="12">
        <v>43888</v>
      </c>
    </row>
    <row r="24" spans="1:15" ht="74" customHeight="1" x14ac:dyDescent="0.2">
      <c r="A24" s="21" t="s">
        <v>697</v>
      </c>
      <c r="B24" s="5" t="s">
        <v>145</v>
      </c>
      <c r="C24" s="31"/>
      <c r="D24" s="5" t="s">
        <v>151</v>
      </c>
      <c r="E24" s="31"/>
      <c r="F24" s="12">
        <v>43888</v>
      </c>
    </row>
    <row r="25" spans="1:15" ht="74" customHeight="1" x14ac:dyDescent="0.2">
      <c r="A25" s="21" t="s">
        <v>689</v>
      </c>
      <c r="B25" s="5" t="s">
        <v>112</v>
      </c>
      <c r="C25" s="31"/>
      <c r="D25" s="5" t="s">
        <v>141</v>
      </c>
      <c r="E25" s="31"/>
      <c r="F25" s="12">
        <v>43902</v>
      </c>
    </row>
    <row r="26" spans="1:15" ht="74" customHeight="1" x14ac:dyDescent="0.2">
      <c r="A26" s="21" t="s">
        <v>690</v>
      </c>
      <c r="B26" s="5" t="s">
        <v>113</v>
      </c>
      <c r="C26" s="31"/>
      <c r="D26" s="5" t="s">
        <v>142</v>
      </c>
      <c r="E26" s="31"/>
      <c r="F26" s="12">
        <v>43902</v>
      </c>
    </row>
    <row r="27" spans="1:15" ht="74" customHeight="1" x14ac:dyDescent="0.2">
      <c r="A27" s="21" t="s">
        <v>691</v>
      </c>
      <c r="B27" s="5" t="s">
        <v>161</v>
      </c>
      <c r="C27" s="31"/>
      <c r="D27" s="5" t="s">
        <v>162</v>
      </c>
      <c r="E27" s="31"/>
      <c r="F27" s="12">
        <v>43902</v>
      </c>
    </row>
    <row r="28" spans="1:15" ht="74" customHeight="1" x14ac:dyDescent="0.2">
      <c r="A28" s="21" t="s">
        <v>688</v>
      </c>
      <c r="B28" s="5" t="s">
        <v>114</v>
      </c>
      <c r="C28" s="31"/>
      <c r="D28" s="5" t="s">
        <v>143</v>
      </c>
      <c r="E28" s="31"/>
      <c r="F28" s="12">
        <v>43902</v>
      </c>
    </row>
    <row r="29" spans="1:15" ht="74" customHeight="1" x14ac:dyDescent="0.2">
      <c r="A29" s="21" t="s">
        <v>692</v>
      </c>
      <c r="B29" s="5" t="s">
        <v>144</v>
      </c>
      <c r="C29" s="31"/>
      <c r="D29" s="5" t="s">
        <v>150</v>
      </c>
      <c r="E29" s="31"/>
      <c r="F29" s="12">
        <v>43902</v>
      </c>
    </row>
    <row r="30" spans="1:15" ht="19" customHeight="1" x14ac:dyDescent="0.15">
      <c r="A30" s="66" t="s">
        <v>597</v>
      </c>
      <c r="B30" s="80">
        <f>SUBTOTAL(103,SandoPix[Item Web Thumb filename])</f>
        <v>22</v>
      </c>
      <c r="C30" s="80"/>
      <c r="D30" s="80">
        <f>SUBTOTAL(103,SandoPix[Item Web Image filename])</f>
        <v>22</v>
      </c>
      <c r="E30" s="80"/>
      <c r="F30" s="80"/>
    </row>
    <row r="31" spans="1:15" x14ac:dyDescent="0.15">
      <c r="A31" s="2">
        <f>SandoPix[[#Totals],[Item Web Thumb filename]]+SandoPix[[#Totals],[Item Web Image filename]]</f>
        <v>44</v>
      </c>
    </row>
    <row r="32" spans="1:15" x14ac:dyDescent="0.15">
      <c r="A32" s="2"/>
    </row>
    <row r="33" spans="1:1" x14ac:dyDescent="0.15">
      <c r="A33"/>
    </row>
  </sheetData>
  <sheetProtection formatCells="0" formatColumns="0" formatRows="0" insertColumns="0" insertRows="0" insertHyperlinks="0" deleteColumns="0" deleteRows="0" selectLockedCells="1" sort="0" autoFilter="0" pivotTables="0"/>
  <mergeCells count="4">
    <mergeCell ref="A6:F6"/>
    <mergeCell ref="B1:F2"/>
    <mergeCell ref="B3:F3"/>
    <mergeCell ref="B4:F4"/>
  </mergeCells>
  <conditionalFormatting sqref="A32">
    <cfRule type="cellIs" dxfId="24" priority="1" operator="lessThan">
      <formula>0</formula>
    </cfRule>
  </conditionalFormatting>
  <hyperlinks>
    <hyperlink ref="B4:E4" location="'GROUP HEADER IMAGES'!A8" display="Click here to return to Group List" xr:uid="{9D758A05-D1D9-584C-908F-29A21BB49470}"/>
    <hyperlink ref="B4:F4" location="GROUPS!A1" display="Click here to return to Group List" xr:uid="{A4D6C4F8-22F0-3240-8FBC-D6612142D022}"/>
  </hyperlinks>
  <printOptions horizontalCentered="1"/>
  <pageMargins left="0.25" right="0.25" top="0.75" bottom="0.75" header="0.3" footer="0.3"/>
  <pageSetup scale="36" orientation="portrait"/>
  <drawing r:id="rId1"/>
  <tableParts count="1">
    <tablePart r:id="rId2"/>
  </tableParts>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F72051-EA67-0E4B-B364-CB54BA56C2D5}">
  <sheetPr codeName="Sheet14">
    <tabColor rgb="FF78B642"/>
    <pageSetUpPr fitToPage="1"/>
  </sheetPr>
  <dimension ref="A1:R14"/>
  <sheetViews>
    <sheetView zoomScaleNormal="100" workbookViewId="0">
      <pane ySplit="7" topLeftCell="A8" activePane="bottomLeft" state="frozen"/>
      <selection pane="bottomLeft"/>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88" width="5.83203125" style="2" customWidth="1"/>
    <col min="89"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676</v>
      </c>
      <c r="B6" s="154"/>
      <c r="C6" s="154"/>
      <c r="D6" s="154"/>
      <c r="E6" s="154"/>
      <c r="F6" s="154"/>
    </row>
    <row r="7" spans="1:18" ht="70" customHeight="1" thickBot="1" x14ac:dyDescent="0.2">
      <c r="A7" s="16" t="s">
        <v>0</v>
      </c>
      <c r="B7" s="16" t="s">
        <v>1046</v>
      </c>
      <c r="C7" s="17" t="s">
        <v>556</v>
      </c>
      <c r="D7" s="16" t="s">
        <v>1047</v>
      </c>
      <c r="E7" s="17" t="s">
        <v>557</v>
      </c>
      <c r="F7" s="17" t="s">
        <v>546</v>
      </c>
    </row>
    <row r="8" spans="1:18" ht="74" customHeight="1" x14ac:dyDescent="0.2">
      <c r="A8" s="22" t="s">
        <v>1024</v>
      </c>
      <c r="B8" s="5" t="s">
        <v>115</v>
      </c>
      <c r="C8" s="31"/>
      <c r="D8" s="5" t="s">
        <v>146</v>
      </c>
      <c r="E8" s="31"/>
      <c r="F8" s="14">
        <v>43902</v>
      </c>
    </row>
    <row r="9" spans="1:18" ht="74" customHeight="1" x14ac:dyDescent="0.2">
      <c r="A9" s="22" t="s">
        <v>1025</v>
      </c>
      <c r="B9" s="5" t="s">
        <v>116</v>
      </c>
      <c r="C9" s="31"/>
      <c r="D9" s="5" t="s">
        <v>147</v>
      </c>
      <c r="E9" s="31"/>
      <c r="F9" s="15">
        <v>43902</v>
      </c>
    </row>
    <row r="10" spans="1:18" ht="74" customHeight="1" x14ac:dyDescent="0.2">
      <c r="A10" s="33" t="s">
        <v>1026</v>
      </c>
      <c r="B10" s="5" t="s">
        <v>117</v>
      </c>
      <c r="C10" s="31"/>
      <c r="D10" s="5" t="s">
        <v>148</v>
      </c>
      <c r="E10" s="31"/>
      <c r="F10" s="15">
        <v>43902</v>
      </c>
    </row>
    <row r="11" spans="1:18" ht="74" customHeight="1" x14ac:dyDescent="0.2">
      <c r="A11" s="22" t="s">
        <v>677</v>
      </c>
      <c r="B11" s="5" t="s">
        <v>678</v>
      </c>
      <c r="C11" s="31"/>
      <c r="D11" s="5"/>
      <c r="E11" s="32"/>
      <c r="F11" s="15">
        <v>43941</v>
      </c>
    </row>
    <row r="12" spans="1:18" ht="19" customHeight="1" x14ac:dyDescent="0.15">
      <c r="A12" s="83" t="s">
        <v>597</v>
      </c>
      <c r="B12" s="81">
        <f>SUBTOTAL(103,DDealPix[Item Web Thumb filename])</f>
        <v>4</v>
      </c>
      <c r="C12" s="84"/>
      <c r="D12" s="85">
        <f>SUBTOTAL(103,DDealPix[Item Web Image filename])</f>
        <v>3</v>
      </c>
      <c r="E12" s="84"/>
      <c r="F12" s="82"/>
    </row>
    <row r="13" spans="1:18" x14ac:dyDescent="0.15">
      <c r="A13" s="2">
        <f>(DDealPix[[#Totals],[Item Web Thumb filename]]+DDealPix[[#Totals],[Item Web Image filename]])</f>
        <v>7</v>
      </c>
    </row>
    <row r="14" spans="1:18" x14ac:dyDescent="0.15">
      <c r="A14" s="2"/>
    </row>
  </sheetData>
  <sheetProtection formatCells="0" formatColumns="0" formatRows="0" insertColumns="0" insertRows="0" insertHyperlinks="0" deleteColumns="0" deleteRows="0" selectLockedCells="1" sort="0" autoFilter="0" pivotTables="0"/>
  <mergeCells count="4">
    <mergeCell ref="A6:F6"/>
    <mergeCell ref="B1:F2"/>
    <mergeCell ref="B3:F3"/>
    <mergeCell ref="B4:F4"/>
  </mergeCells>
  <conditionalFormatting sqref="A14">
    <cfRule type="cellIs" dxfId="23" priority="1" operator="lessThan">
      <formula>0</formula>
    </cfRule>
  </conditionalFormatting>
  <hyperlinks>
    <hyperlink ref="B4:E4" location="'GROUP HEADER IMAGES'!A8" display="Click here to return to Group List" xr:uid="{37A644DA-12FF-C64C-8698-392EAA8F3C9E}"/>
    <hyperlink ref="B4:F4" location="GROUPS!A1" display="Click here to return to Group List" xr:uid="{1C896608-DBF7-1B48-A5B7-4DFD95C25E0A}"/>
  </hyperlinks>
  <printOptions horizontalCentered="1"/>
  <pageMargins left="0.25" right="0.25" top="0.75" bottom="0.75" header="0.3" footer="0.3"/>
  <pageSetup scale="57" orientation="portrait"/>
  <drawing r:id="rId1"/>
  <tableParts count="1">
    <tablePart r:id="rId2"/>
  </tableParts>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4F5D338-766C-3946-A212-3D2E9B35A96D}">
  <sheetPr>
    <tabColor rgb="FF5D2787"/>
    <pageSetUpPr fitToPage="1"/>
  </sheetPr>
  <dimension ref="A1:R16"/>
  <sheetViews>
    <sheetView zoomScaleNormal="100" workbookViewId="0">
      <pane ySplit="7" topLeftCell="A8" activePane="bottomLeft" state="frozen"/>
      <selection pane="bottomLeft" activeCell="AD16" sqref="AD16"/>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88" width="5.83203125" style="2" customWidth="1"/>
    <col min="89" max="16384" width="8.83203125" style="2"/>
  </cols>
  <sheetData>
    <row r="1" spans="1:18" ht="22" customHeight="1" x14ac:dyDescent="0.15">
      <c r="A1" s="87" t="str">
        <f>CONCATENATE("Image added since last list ",Filelists!E2)</f>
        <v>Image added since last list (4/25/22)</v>
      </c>
      <c r="B1" s="150" t="s">
        <v>1008</v>
      </c>
      <c r="C1" s="150"/>
      <c r="D1" s="150"/>
      <c r="E1" s="150"/>
      <c r="F1" s="150"/>
    </row>
    <row r="2" spans="1:18" ht="40" customHeight="1" x14ac:dyDescent="0.15">
      <c r="A2" s="41" t="s">
        <v>1006</v>
      </c>
      <c r="B2" s="150"/>
      <c r="C2" s="150"/>
      <c r="D2" s="150"/>
      <c r="E2" s="150"/>
      <c r="F2" s="150"/>
    </row>
    <row r="3" spans="1:18" ht="22" customHeight="1" x14ac:dyDescent="0.15">
      <c r="A3" s="4" t="s">
        <v>671</v>
      </c>
      <c r="B3" s="151" t="s">
        <v>1005</v>
      </c>
      <c r="C3" s="151"/>
      <c r="D3" s="151"/>
      <c r="E3" s="151"/>
      <c r="F3" s="151"/>
      <c r="G3"/>
    </row>
    <row r="4" spans="1:18" customFormat="1" ht="22" customHeight="1" x14ac:dyDescent="0.15">
      <c r="A4" s="5" t="s">
        <v>172</v>
      </c>
      <c r="B4" s="152" t="s">
        <v>175</v>
      </c>
      <c r="C4" s="153"/>
      <c r="D4" s="153"/>
      <c r="E4" s="153"/>
      <c r="F4" s="153"/>
      <c r="G4" s="2"/>
      <c r="H4" s="2"/>
      <c r="I4" s="2"/>
      <c r="N4" s="2"/>
      <c r="O4" s="2"/>
      <c r="P4" s="2"/>
      <c r="Q4" s="2"/>
      <c r="R4" s="2"/>
    </row>
    <row r="5" spans="1:18" ht="6" customHeight="1" x14ac:dyDescent="0.15">
      <c r="A5" s="7"/>
      <c r="B5" s="8"/>
      <c r="C5" s="8"/>
      <c r="D5" s="8"/>
      <c r="E5" s="8"/>
    </row>
    <row r="6" spans="1:18" s="3" customFormat="1" ht="35" customHeight="1" x14ac:dyDescent="0.15">
      <c r="A6" s="154" t="s">
        <v>1396</v>
      </c>
      <c r="B6" s="154"/>
      <c r="C6" s="154"/>
      <c r="D6" s="154"/>
      <c r="E6" s="154"/>
      <c r="F6" s="154"/>
    </row>
    <row r="7" spans="1:18" ht="70" customHeight="1" thickBot="1" x14ac:dyDescent="0.2">
      <c r="A7" s="16" t="s">
        <v>0</v>
      </c>
      <c r="B7" s="16" t="s">
        <v>1046</v>
      </c>
      <c r="C7" s="17" t="s">
        <v>556</v>
      </c>
      <c r="D7" s="16" t="s">
        <v>1047</v>
      </c>
      <c r="E7" s="17" t="s">
        <v>557</v>
      </c>
      <c r="F7" s="17" t="s">
        <v>546</v>
      </c>
    </row>
    <row r="8" spans="1:18" ht="74" customHeight="1" x14ac:dyDescent="0.2">
      <c r="A8" s="144" t="s">
        <v>1495</v>
      </c>
      <c r="B8" s="26" t="s">
        <v>1497</v>
      </c>
      <c r="C8" s="31"/>
      <c r="D8" s="26" t="s">
        <v>1496</v>
      </c>
      <c r="E8" s="31"/>
      <c r="F8" s="34">
        <v>45429</v>
      </c>
    </row>
    <row r="9" spans="1:18" ht="74" customHeight="1" x14ac:dyDescent="0.2">
      <c r="A9" s="144" t="s">
        <v>1474</v>
      </c>
      <c r="B9" s="26" t="s">
        <v>1477</v>
      </c>
      <c r="C9" s="31"/>
      <c r="D9" s="26" t="s">
        <v>1476</v>
      </c>
      <c r="E9" s="31"/>
      <c r="F9" s="34">
        <v>45429</v>
      </c>
    </row>
    <row r="10" spans="1:18" ht="74" customHeight="1" x14ac:dyDescent="0.2">
      <c r="A10" s="144" t="s">
        <v>1475</v>
      </c>
      <c r="B10" s="26" t="s">
        <v>1478</v>
      </c>
      <c r="C10" s="31"/>
      <c r="D10" s="26" t="s">
        <v>1479</v>
      </c>
      <c r="E10" s="31"/>
      <c r="F10" s="34">
        <v>45429</v>
      </c>
    </row>
    <row r="11" spans="1:18" ht="74" customHeight="1" x14ac:dyDescent="0.2">
      <c r="A11" s="27" t="s">
        <v>1397</v>
      </c>
      <c r="B11" s="5" t="s">
        <v>1401</v>
      </c>
      <c r="C11" s="31"/>
      <c r="D11" s="5" t="s">
        <v>1400</v>
      </c>
      <c r="E11" s="31"/>
      <c r="F11" s="28">
        <v>45040</v>
      </c>
    </row>
    <row r="12" spans="1:18" ht="74" customHeight="1" x14ac:dyDescent="0.2">
      <c r="A12" s="27" t="s">
        <v>1398</v>
      </c>
      <c r="B12" s="5" t="s">
        <v>1402</v>
      </c>
      <c r="C12" s="31"/>
      <c r="D12" s="5" t="s">
        <v>1403</v>
      </c>
      <c r="E12" s="31"/>
      <c r="F12" s="28">
        <v>45040</v>
      </c>
    </row>
    <row r="13" spans="1:18" ht="74" customHeight="1" x14ac:dyDescent="0.2">
      <c r="A13" s="27" t="s">
        <v>1399</v>
      </c>
      <c r="B13" s="5" t="s">
        <v>1395</v>
      </c>
      <c r="C13" s="31"/>
      <c r="D13" s="5" t="s">
        <v>1404</v>
      </c>
      <c r="E13" s="31"/>
      <c r="F13" s="28">
        <v>45040</v>
      </c>
    </row>
    <row r="14" spans="1:18" ht="20" customHeight="1" x14ac:dyDescent="0.15">
      <c r="A14" s="83" t="s">
        <v>597</v>
      </c>
      <c r="B14" s="81">
        <f>SUBTOTAL(103,DDealPix14[Item Web Thumb filename])</f>
        <v>6</v>
      </c>
      <c r="C14" s="84"/>
      <c r="D14" s="85">
        <f>SUBTOTAL(103,DDealPix14[Item Web Image filename])</f>
        <v>6</v>
      </c>
      <c r="E14" s="84"/>
      <c r="F14" s="82"/>
    </row>
    <row r="15" spans="1:18" x14ac:dyDescent="0.15">
      <c r="A15" s="2">
        <f>(DDealPix14[[#Totals],[Item Web Thumb filename]]+DDealPix14[[#Totals],[Item Web Image filename]])</f>
        <v>12</v>
      </c>
    </row>
    <row r="16" spans="1:18" x14ac:dyDescent="0.15">
      <c r="A16" s="2"/>
    </row>
  </sheetData>
  <sheetProtection formatCells="0" formatColumns="0" formatRows="0" insertColumns="0" insertRows="0" insertHyperlinks="0" deleteColumns="0" deleteRows="0" selectLockedCells="1" sort="0" autoFilter="0" pivotTables="0"/>
  <mergeCells count="4">
    <mergeCell ref="B1:F2"/>
    <mergeCell ref="B3:F3"/>
    <mergeCell ref="B4:F4"/>
    <mergeCell ref="A6:F6"/>
  </mergeCells>
  <conditionalFormatting sqref="A16">
    <cfRule type="cellIs" dxfId="22" priority="1" operator="lessThan">
      <formula>0</formula>
    </cfRule>
  </conditionalFormatting>
  <hyperlinks>
    <hyperlink ref="B4:E4" location="'GROUP HEADER IMAGES'!A8" display="Click here to return to Group List" xr:uid="{70D051DC-5DBD-3640-800A-948D8D69F87F}"/>
    <hyperlink ref="B4:F4" location="GROUPS!A1" display="Click here to return to Group List" xr:uid="{9729F8B7-8283-8945-9428-46041D6E9D03}"/>
  </hyperlinks>
  <printOptions horizontalCentered="1"/>
  <pageMargins left="0.25" right="0.25" top="0.75" bottom="0.75" header="0.3" footer="0.3"/>
  <pageSetup scale="57" orientation="portrait"/>
  <drawing r:id="rId1"/>
  <tableParts count="1">
    <tablePart r:id="rId2"/>
  </tableParts>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5919D46-70A0-914C-B38B-A928FE775E15}">
  <sheetPr>
    <tabColor rgb="FF78B642"/>
    <pageSetUpPr fitToPage="1"/>
  </sheetPr>
  <dimension ref="A1:AM13"/>
  <sheetViews>
    <sheetView zoomScaleNormal="100" workbookViewId="0">
      <pane ySplit="7" topLeftCell="A8" activePane="bottomLeft" state="frozen"/>
      <selection pane="bottomLeft"/>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7" width="5.83203125" style="2" customWidth="1"/>
    <col min="8" max="9" width="38.83203125" style="2" customWidth="1"/>
    <col min="10" max="10" width="12.33203125" style="2" customWidth="1"/>
    <col min="11" max="11" width="30" style="2" bestFit="1" customWidth="1"/>
    <col min="12" max="12" width="42" style="2" customWidth="1"/>
    <col min="13" max="13" width="48.83203125" style="2" customWidth="1"/>
    <col min="14" max="14" width="14" style="2" customWidth="1"/>
    <col min="15" max="131" width="5.83203125" style="2" customWidth="1"/>
    <col min="132" max="16384" width="8.83203125" style="2"/>
  </cols>
  <sheetData>
    <row r="1" spans="1:39" ht="22" customHeight="1" x14ac:dyDescent="0.15">
      <c r="A1" s="87" t="str">
        <f>CONCATENATE("Image added since last list ",Filelists!E2)</f>
        <v>Image added since last list (4/25/22)</v>
      </c>
      <c r="B1" s="150" t="s">
        <v>1008</v>
      </c>
      <c r="C1" s="150"/>
      <c r="D1" s="150"/>
      <c r="E1" s="150"/>
      <c r="F1" s="150"/>
    </row>
    <row r="2" spans="1:39" ht="40" customHeight="1" x14ac:dyDescent="0.15">
      <c r="A2" s="41" t="s">
        <v>1006</v>
      </c>
      <c r="B2" s="150"/>
      <c r="C2" s="150"/>
      <c r="D2" s="150"/>
      <c r="E2" s="150"/>
      <c r="F2" s="150"/>
    </row>
    <row r="3" spans="1:39" ht="22" customHeight="1" x14ac:dyDescent="0.15">
      <c r="A3" s="4" t="s">
        <v>671</v>
      </c>
      <c r="B3" s="151" t="s">
        <v>1005</v>
      </c>
      <c r="C3" s="151"/>
      <c r="D3" s="151"/>
      <c r="E3" s="151"/>
      <c r="F3" s="151"/>
      <c r="G3"/>
    </row>
    <row r="4" spans="1:39" customFormat="1" ht="22" customHeight="1" x14ac:dyDescent="0.15">
      <c r="A4" s="5" t="s">
        <v>172</v>
      </c>
      <c r="B4" s="152" t="s">
        <v>175</v>
      </c>
      <c r="C4" s="153"/>
      <c r="D4" s="153"/>
      <c r="E4" s="153"/>
      <c r="F4" s="153"/>
      <c r="G4" s="2"/>
    </row>
    <row r="5" spans="1:39" ht="6" customHeight="1" x14ac:dyDescent="0.15">
      <c r="A5" s="7"/>
      <c r="B5" s="8"/>
      <c r="C5" s="8"/>
      <c r="D5" s="8"/>
      <c r="E5" s="8"/>
      <c r="H5"/>
      <c r="I5"/>
      <c r="J5"/>
      <c r="K5"/>
      <c r="L5"/>
      <c r="M5"/>
      <c r="N5"/>
      <c r="O5"/>
      <c r="P5"/>
      <c r="Q5"/>
      <c r="R5"/>
      <c r="S5"/>
      <c r="T5"/>
      <c r="U5"/>
      <c r="V5"/>
      <c r="W5"/>
      <c r="X5"/>
      <c r="Y5"/>
      <c r="Z5"/>
      <c r="AA5"/>
      <c r="AB5"/>
      <c r="AC5"/>
      <c r="AD5"/>
      <c r="AE5"/>
      <c r="AF5"/>
      <c r="AG5"/>
      <c r="AH5"/>
      <c r="AI5"/>
      <c r="AJ5"/>
      <c r="AK5"/>
      <c r="AL5"/>
      <c r="AM5"/>
    </row>
    <row r="6" spans="1:39" s="3" customFormat="1" ht="35" customHeight="1" x14ac:dyDescent="0.15">
      <c r="A6" s="154" t="s">
        <v>979</v>
      </c>
      <c r="B6" s="154"/>
      <c r="C6" s="154"/>
      <c r="D6" s="154"/>
      <c r="E6" s="154"/>
      <c r="F6" s="154"/>
      <c r="H6"/>
      <c r="I6"/>
      <c r="J6"/>
      <c r="K6"/>
      <c r="L6"/>
      <c r="M6"/>
      <c r="N6"/>
      <c r="O6"/>
      <c r="P6"/>
      <c r="Q6"/>
      <c r="R6"/>
      <c r="S6"/>
      <c r="T6"/>
      <c r="U6"/>
      <c r="V6"/>
      <c r="W6"/>
      <c r="X6"/>
      <c r="Y6"/>
      <c r="Z6"/>
      <c r="AA6"/>
      <c r="AB6"/>
      <c r="AC6"/>
      <c r="AD6"/>
      <c r="AE6"/>
      <c r="AF6"/>
      <c r="AG6"/>
      <c r="AH6"/>
      <c r="AI6"/>
      <c r="AJ6"/>
      <c r="AK6"/>
      <c r="AL6"/>
      <c r="AM6"/>
    </row>
    <row r="7" spans="1:39" ht="70" customHeight="1" thickBot="1" x14ac:dyDescent="0.2">
      <c r="A7" s="16" t="s">
        <v>0</v>
      </c>
      <c r="B7" s="16" t="s">
        <v>1046</v>
      </c>
      <c r="C7" s="17" t="s">
        <v>556</v>
      </c>
      <c r="D7" s="16" t="s">
        <v>1047</v>
      </c>
      <c r="E7" s="17" t="s">
        <v>557</v>
      </c>
      <c r="F7" s="17" t="s">
        <v>546</v>
      </c>
      <c r="H7"/>
      <c r="I7"/>
      <c r="J7"/>
      <c r="K7"/>
      <c r="L7"/>
      <c r="M7"/>
      <c r="N7"/>
      <c r="O7"/>
      <c r="P7"/>
      <c r="Q7"/>
      <c r="R7"/>
      <c r="S7"/>
      <c r="T7"/>
      <c r="U7"/>
      <c r="V7"/>
      <c r="W7"/>
      <c r="X7"/>
      <c r="Y7"/>
      <c r="Z7"/>
      <c r="AA7"/>
      <c r="AB7"/>
      <c r="AC7"/>
      <c r="AD7"/>
      <c r="AE7"/>
      <c r="AF7"/>
      <c r="AG7"/>
      <c r="AH7"/>
      <c r="AI7"/>
      <c r="AJ7"/>
      <c r="AK7"/>
      <c r="AL7"/>
      <c r="AM7"/>
    </row>
    <row r="8" spans="1:39" ht="74" customHeight="1" x14ac:dyDescent="0.15">
      <c r="A8" s="21" t="s">
        <v>980</v>
      </c>
      <c r="B8" s="5" t="s">
        <v>22</v>
      </c>
      <c r="C8" s="30"/>
      <c r="D8" s="5" t="s">
        <v>23</v>
      </c>
      <c r="E8" s="30"/>
      <c r="F8" s="12">
        <v>43888</v>
      </c>
      <c r="H8"/>
      <c r="I8"/>
      <c r="J8"/>
      <c r="K8"/>
      <c r="L8"/>
      <c r="M8"/>
      <c r="N8"/>
      <c r="O8"/>
      <c r="P8"/>
      <c r="Q8"/>
      <c r="R8"/>
      <c r="S8"/>
      <c r="T8"/>
      <c r="U8"/>
      <c r="V8"/>
      <c r="W8"/>
      <c r="X8"/>
      <c r="Y8"/>
      <c r="Z8"/>
      <c r="AA8"/>
      <c r="AB8"/>
      <c r="AC8"/>
      <c r="AD8"/>
      <c r="AE8"/>
      <c r="AF8"/>
      <c r="AG8"/>
      <c r="AH8"/>
      <c r="AI8"/>
      <c r="AJ8"/>
      <c r="AK8"/>
      <c r="AL8"/>
      <c r="AM8"/>
    </row>
    <row r="9" spans="1:39" ht="19" x14ac:dyDescent="0.15">
      <c r="A9" s="83" t="s">
        <v>597</v>
      </c>
      <c r="B9" s="81">
        <f>SUBTOTAL(103,OffMPix[Item Web Thumb filename])</f>
        <v>1</v>
      </c>
      <c r="C9" s="84"/>
      <c r="D9" s="85">
        <f>SUBTOTAL(103,OffMPix[Item Web Image filename])</f>
        <v>1</v>
      </c>
      <c r="E9" s="84"/>
      <c r="F9" s="82">
        <f>SUBTOTAL(103,OffMPix[Date Added])</f>
        <v>1</v>
      </c>
    </row>
    <row r="10" spans="1:39" ht="19" customHeight="1" x14ac:dyDescent="0.15">
      <c r="A10" s="2"/>
      <c r="H10"/>
      <c r="I10"/>
      <c r="J10"/>
      <c r="K10"/>
      <c r="L10"/>
      <c r="M10"/>
      <c r="N10"/>
      <c r="O10"/>
      <c r="P10"/>
      <c r="Q10"/>
      <c r="R10"/>
      <c r="S10"/>
      <c r="T10"/>
      <c r="U10"/>
      <c r="V10"/>
      <c r="W10"/>
      <c r="X10"/>
      <c r="Y10"/>
      <c r="Z10"/>
      <c r="AA10"/>
      <c r="AB10"/>
      <c r="AC10"/>
      <c r="AD10"/>
      <c r="AE10"/>
      <c r="AF10"/>
      <c r="AG10"/>
      <c r="AH10"/>
      <c r="AI10"/>
      <c r="AJ10"/>
      <c r="AK10"/>
      <c r="AL10"/>
      <c r="AM10"/>
    </row>
    <row r="11" spans="1:39" ht="19" customHeight="1" x14ac:dyDescent="0.15">
      <c r="A11" s="2"/>
      <c r="H11"/>
      <c r="I11"/>
      <c r="J11"/>
      <c r="K11"/>
      <c r="L11"/>
      <c r="M11"/>
      <c r="N11"/>
      <c r="O11"/>
      <c r="P11"/>
      <c r="Q11"/>
      <c r="R11"/>
      <c r="S11"/>
      <c r="T11"/>
      <c r="U11"/>
      <c r="V11"/>
      <c r="W11"/>
      <c r="X11"/>
      <c r="Y11"/>
      <c r="Z11"/>
      <c r="AA11"/>
      <c r="AB11"/>
      <c r="AC11"/>
      <c r="AD11"/>
      <c r="AE11"/>
      <c r="AF11"/>
      <c r="AG11"/>
      <c r="AH11"/>
      <c r="AI11"/>
      <c r="AJ11"/>
      <c r="AK11"/>
      <c r="AL11"/>
      <c r="AM11"/>
    </row>
    <row r="12" spans="1:39" ht="19" customHeight="1" x14ac:dyDescent="0.15">
      <c r="H12"/>
      <c r="I12"/>
      <c r="J12"/>
      <c r="K12"/>
      <c r="L12"/>
      <c r="M12"/>
      <c r="N12"/>
      <c r="O12"/>
      <c r="P12"/>
      <c r="Q12"/>
      <c r="R12"/>
      <c r="S12"/>
      <c r="T12"/>
      <c r="U12"/>
      <c r="V12"/>
      <c r="W12"/>
      <c r="X12"/>
      <c r="Y12"/>
      <c r="Z12"/>
      <c r="AA12"/>
      <c r="AB12"/>
      <c r="AC12"/>
      <c r="AD12"/>
      <c r="AE12"/>
      <c r="AF12"/>
      <c r="AG12"/>
      <c r="AH12"/>
      <c r="AI12"/>
      <c r="AJ12"/>
      <c r="AK12"/>
      <c r="AL12"/>
      <c r="AM12"/>
    </row>
    <row r="13" spans="1:39" x14ac:dyDescent="0.15">
      <c r="H13"/>
      <c r="I13"/>
      <c r="J13"/>
      <c r="K13"/>
      <c r="L13"/>
      <c r="M13"/>
      <c r="N13"/>
      <c r="O13"/>
      <c r="P13"/>
      <c r="Q13"/>
      <c r="R13"/>
      <c r="S13"/>
      <c r="T13"/>
      <c r="U13"/>
      <c r="V13"/>
      <c r="W13"/>
      <c r="X13"/>
      <c r="Y13"/>
      <c r="Z13"/>
      <c r="AA13"/>
      <c r="AB13"/>
      <c r="AC13"/>
      <c r="AD13"/>
      <c r="AE13"/>
      <c r="AF13"/>
      <c r="AG13"/>
      <c r="AH13"/>
      <c r="AI13"/>
      <c r="AJ13"/>
      <c r="AK13"/>
      <c r="AL13"/>
      <c r="AM13"/>
    </row>
  </sheetData>
  <sheetProtection formatCells="0" formatColumns="0" formatRows="0" insertColumns="0" insertRows="0" insertHyperlinks="0" deleteColumns="0" deleteRows="0" selectLockedCells="1" sort="0" autoFilter="0" pivotTables="0"/>
  <mergeCells count="4">
    <mergeCell ref="B1:F2"/>
    <mergeCell ref="B3:F3"/>
    <mergeCell ref="A6:F6"/>
    <mergeCell ref="B4:F4"/>
  </mergeCells>
  <conditionalFormatting sqref="A11">
    <cfRule type="cellIs" dxfId="21" priority="1" operator="lessThan">
      <formula>0</formula>
    </cfRule>
  </conditionalFormatting>
  <hyperlinks>
    <hyperlink ref="B4:E4" location="'GROUP HEADER IMAGES'!A8" display="Click here to return to Group List" xr:uid="{BF9D2489-95BD-AD4E-B504-6056BC02D9F8}"/>
    <hyperlink ref="B4:F4" location="GROUPS!A1" display="Click here to return to Group List" xr:uid="{61452F5D-2975-DA47-965A-55B51B2446C7}"/>
  </hyperlinks>
  <printOptions horizontalCentered="1"/>
  <pageMargins left="0.25" right="0.25" top="0.75" bottom="0.75" header="0.3" footer="0.3"/>
  <pageSetup scale="57" orientation="portrait"/>
  <drawing r:id="rId1"/>
  <tableParts count="1">
    <tablePart r:id="rId2"/>
  </tablePar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7022374-22D9-654B-82A6-5413D2CCED6D}">
  <sheetPr>
    <tabColor rgb="FFF77D35"/>
  </sheetPr>
  <dimension ref="A1:W22"/>
  <sheetViews>
    <sheetView zoomScaleNormal="100" workbookViewId="0">
      <pane ySplit="6" topLeftCell="A7" activePane="bottomLeft" state="frozen"/>
      <selection pane="bottomLeft" activeCell="D11" sqref="D11"/>
    </sheetView>
  </sheetViews>
  <sheetFormatPr baseColWidth="10" defaultColWidth="10.6640625" defaultRowHeight="13" x14ac:dyDescent="0.15"/>
  <cols>
    <col min="1" max="2" width="38.83203125" customWidth="1"/>
    <col min="3" max="3" width="12.33203125" customWidth="1"/>
    <col min="4" max="4" width="30" bestFit="1" customWidth="1"/>
    <col min="5" max="5" width="42" customWidth="1"/>
    <col min="6" max="6" width="48.83203125" customWidth="1"/>
    <col min="7" max="7" width="14" customWidth="1"/>
    <col min="8" max="58" width="5.83203125" customWidth="1"/>
  </cols>
  <sheetData>
    <row r="1" spans="1:23" ht="30" customHeight="1" x14ac:dyDescent="0.15">
      <c r="A1" s="145" t="s">
        <v>179</v>
      </c>
      <c r="B1" s="145"/>
      <c r="C1" s="145"/>
      <c r="D1" s="145"/>
      <c r="E1" s="145"/>
      <c r="F1" s="145"/>
      <c r="G1" s="145"/>
    </row>
    <row r="2" spans="1:23" ht="30" customHeight="1" x14ac:dyDescent="0.15">
      <c r="A2" s="64" t="s">
        <v>983</v>
      </c>
      <c r="B2" s="146" t="s">
        <v>1001</v>
      </c>
      <c r="C2" s="146"/>
      <c r="D2" s="146"/>
      <c r="E2" s="146"/>
      <c r="F2" s="146"/>
      <c r="G2" s="146"/>
    </row>
    <row r="3" spans="1:23" s="9" customFormat="1" ht="160" customHeight="1" x14ac:dyDescent="0.15">
      <c r="A3" s="147" t="s">
        <v>1030</v>
      </c>
      <c r="B3" s="148"/>
      <c r="C3" s="148"/>
      <c r="D3" s="148"/>
      <c r="E3" s="148"/>
      <c r="G3"/>
      <c r="H3"/>
      <c r="M3"/>
      <c r="W3"/>
    </row>
    <row r="4" spans="1:23" s="2" customFormat="1" ht="6" customHeight="1" x14ac:dyDescent="0.15">
      <c r="A4" s="7"/>
      <c r="B4" s="8"/>
      <c r="C4" s="8"/>
      <c r="D4" s="8"/>
      <c r="E4" s="8"/>
      <c r="W4"/>
    </row>
    <row r="5" spans="1:23" ht="35" customHeight="1" x14ac:dyDescent="0.15">
      <c r="A5" s="149" t="s">
        <v>1041</v>
      </c>
      <c r="B5" s="149"/>
      <c r="C5" s="149"/>
      <c r="D5" s="149"/>
      <c r="E5" s="149"/>
      <c r="F5" s="149"/>
      <c r="G5" s="149"/>
    </row>
    <row r="6" spans="1:23" ht="50" customHeight="1" x14ac:dyDescent="0.15">
      <c r="A6" s="61" t="s">
        <v>178</v>
      </c>
      <c r="B6" s="61" t="s">
        <v>1043</v>
      </c>
      <c r="C6" s="62" t="s">
        <v>1015</v>
      </c>
      <c r="D6" s="62" t="s">
        <v>1045</v>
      </c>
      <c r="E6" s="62" t="s">
        <v>1044</v>
      </c>
      <c r="F6" s="61" t="s">
        <v>173</v>
      </c>
      <c r="G6" s="62" t="s">
        <v>1032</v>
      </c>
    </row>
    <row r="7" spans="1:23" ht="74" customHeight="1" x14ac:dyDescent="0.15">
      <c r="A7" s="126" t="s">
        <v>1055</v>
      </c>
      <c r="B7" s="5" t="s">
        <v>1053</v>
      </c>
      <c r="C7" s="39"/>
      <c r="D7" s="45" t="s">
        <v>1056</v>
      </c>
      <c r="E7" s="59"/>
      <c r="F7" s="60" t="s">
        <v>1057</v>
      </c>
      <c r="G7" s="47">
        <v>44510</v>
      </c>
    </row>
    <row r="8" spans="1:23" ht="74" customHeight="1" x14ac:dyDescent="0.15"/>
    <row r="9" spans="1:23" ht="74" customHeight="1" x14ac:dyDescent="0.15"/>
    <row r="10" spans="1:23" ht="74" customHeight="1" x14ac:dyDescent="0.15"/>
    <row r="11" spans="1:23" ht="74" customHeight="1" x14ac:dyDescent="0.15"/>
    <row r="12" spans="1:23" ht="74" customHeight="1" x14ac:dyDescent="0.15"/>
    <row r="13" spans="1:23" ht="74" customHeight="1" x14ac:dyDescent="0.15"/>
    <row r="14" spans="1:23" ht="74" customHeight="1" x14ac:dyDescent="0.2">
      <c r="C14" s="1"/>
    </row>
    <row r="15" spans="1:23" ht="74" customHeight="1" x14ac:dyDescent="0.15"/>
    <row r="16" spans="1:23" ht="74" customHeight="1" x14ac:dyDescent="0.2">
      <c r="C16" s="1"/>
    </row>
    <row r="17" ht="74" customHeight="1" x14ac:dyDescent="0.15"/>
    <row r="18" ht="74" customHeight="1" x14ac:dyDescent="0.15"/>
    <row r="19" ht="74" customHeight="1" x14ac:dyDescent="0.15"/>
    <row r="20" ht="74" customHeight="1" x14ac:dyDescent="0.15"/>
    <row r="21" ht="74" customHeight="1" x14ac:dyDescent="0.15"/>
    <row r="22" ht="74" customHeight="1" x14ac:dyDescent="0.15"/>
  </sheetData>
  <mergeCells count="4">
    <mergeCell ref="A1:G1"/>
    <mergeCell ref="B2:G2"/>
    <mergeCell ref="A3:E3"/>
    <mergeCell ref="A5:G5"/>
  </mergeCells>
  <hyperlinks>
    <hyperlink ref="A2" r:id="rId1" xr:uid="{F6A72A2F-B6FF-F64C-AF5E-8A88B6D2C204}"/>
  </hyperlinks>
  <pageMargins left="0.7" right="0.7" top="0.75" bottom="0.75" header="0.3" footer="0.3"/>
  <pageSetup orientation="portrait" horizontalDpi="0" verticalDpi="0"/>
  <drawing r:id="rId2"/>
  <legacyDrawing r:id="rId3"/>
  <tableParts count="1">
    <tablePart r:id="rId4"/>
  </tableParts>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13519DD-081A-674E-B49D-951C0B11A933}">
  <sheetPr>
    <tabColor rgb="FFF77D35"/>
    <pageSetUpPr fitToPage="1"/>
  </sheetPr>
  <dimension ref="A1:AM13"/>
  <sheetViews>
    <sheetView zoomScaleNormal="100" workbookViewId="0">
      <pane ySplit="7" topLeftCell="A8" activePane="bottomLeft" state="frozen"/>
      <selection activeCell="A7" sqref="A7:XFD7"/>
      <selection pane="bottomLeft" activeCell="M46" sqref="M46"/>
    </sheetView>
  </sheetViews>
  <sheetFormatPr baseColWidth="10" defaultColWidth="8.83203125" defaultRowHeight="13" x14ac:dyDescent="0.15"/>
  <cols>
    <col min="1" max="1" width="38.83203125" style="6" customWidth="1"/>
    <col min="2" max="2" width="38.83203125" style="2" customWidth="1"/>
    <col min="3" max="3" width="12.33203125" style="2" customWidth="1"/>
    <col min="4" max="4" width="38.83203125" style="2" customWidth="1"/>
    <col min="5" max="5" width="24.33203125" style="2" customWidth="1"/>
    <col min="6" max="6" width="12.83203125" style="2" customWidth="1"/>
    <col min="7" max="7" width="5.83203125" style="2" customWidth="1"/>
    <col min="8" max="9" width="38.83203125" style="2" customWidth="1"/>
    <col min="10" max="10" width="12.33203125" style="2" customWidth="1"/>
    <col min="11" max="11" width="30" style="2" bestFit="1" customWidth="1"/>
    <col min="12" max="12" width="42" style="2" customWidth="1"/>
    <col min="13" max="13" width="48.83203125" style="2" customWidth="1"/>
    <col min="14" max="14" width="14" style="2" customWidth="1"/>
    <col min="15" max="131" width="5.83203125" style="2" customWidth="1"/>
    <col min="132" max="16384" width="8.83203125" style="2"/>
  </cols>
  <sheetData>
    <row r="1" spans="1:39" ht="22" customHeight="1" x14ac:dyDescent="0.15">
      <c r="A1" s="87" t="str">
        <f>CONCATENATE("Image added since last list ",Filelists!E2)</f>
        <v>Image added since last list (4/25/22)</v>
      </c>
      <c r="B1" s="150" t="s">
        <v>1008</v>
      </c>
      <c r="C1" s="150"/>
      <c r="D1" s="150"/>
      <c r="E1" s="150"/>
      <c r="F1" s="150"/>
    </row>
    <row r="2" spans="1:39" ht="40" customHeight="1" x14ac:dyDescent="0.15">
      <c r="A2" s="41" t="s">
        <v>1006</v>
      </c>
      <c r="B2" s="150"/>
      <c r="C2" s="150"/>
      <c r="D2" s="150"/>
      <c r="E2" s="150"/>
      <c r="F2" s="150"/>
    </row>
    <row r="3" spans="1:39" ht="22" customHeight="1" x14ac:dyDescent="0.15">
      <c r="A3" s="4" t="s">
        <v>671</v>
      </c>
      <c r="B3" s="151" t="s">
        <v>1005</v>
      </c>
      <c r="C3" s="151"/>
      <c r="D3" s="151"/>
      <c r="E3" s="151"/>
      <c r="F3" s="151"/>
      <c r="G3"/>
    </row>
    <row r="4" spans="1:39" customFormat="1" ht="22" customHeight="1" x14ac:dyDescent="0.15">
      <c r="A4" s="5" t="s">
        <v>172</v>
      </c>
      <c r="B4" s="152" t="s">
        <v>175</v>
      </c>
      <c r="C4" s="153"/>
      <c r="D4" s="153"/>
      <c r="E4" s="153"/>
      <c r="F4" s="153"/>
      <c r="G4" s="2"/>
    </row>
    <row r="5" spans="1:39" ht="6" customHeight="1" x14ac:dyDescent="0.15">
      <c r="A5" s="7"/>
      <c r="B5" s="8"/>
      <c r="C5" s="8"/>
      <c r="D5" s="8"/>
      <c r="E5" s="8"/>
      <c r="H5"/>
      <c r="I5"/>
      <c r="J5"/>
      <c r="K5"/>
      <c r="L5"/>
      <c r="M5"/>
      <c r="N5"/>
      <c r="O5"/>
      <c r="P5"/>
      <c r="Q5"/>
      <c r="R5"/>
      <c r="S5"/>
      <c r="T5"/>
      <c r="U5"/>
      <c r="V5"/>
      <c r="W5"/>
      <c r="X5"/>
      <c r="Y5"/>
      <c r="Z5"/>
      <c r="AA5"/>
      <c r="AB5"/>
      <c r="AC5"/>
      <c r="AD5"/>
      <c r="AE5"/>
      <c r="AF5"/>
      <c r="AG5"/>
      <c r="AH5"/>
      <c r="AI5"/>
      <c r="AJ5"/>
      <c r="AK5"/>
      <c r="AL5"/>
      <c r="AM5"/>
    </row>
    <row r="6" spans="1:39" s="3" customFormat="1" ht="35" customHeight="1" x14ac:dyDescent="0.15">
      <c r="A6" s="154" t="s">
        <v>1052</v>
      </c>
      <c r="B6" s="154"/>
      <c r="C6" s="154"/>
      <c r="D6" s="154"/>
      <c r="E6" s="154"/>
      <c r="F6" s="154"/>
      <c r="H6"/>
      <c r="I6"/>
      <c r="J6"/>
      <c r="K6"/>
      <c r="L6"/>
      <c r="M6"/>
      <c r="N6"/>
      <c r="O6"/>
      <c r="P6"/>
      <c r="Q6"/>
      <c r="R6"/>
      <c r="S6"/>
      <c r="T6"/>
      <c r="U6"/>
      <c r="V6"/>
      <c r="W6"/>
      <c r="X6"/>
      <c r="Y6"/>
      <c r="Z6"/>
      <c r="AA6"/>
      <c r="AB6"/>
      <c r="AC6"/>
      <c r="AD6"/>
      <c r="AE6"/>
      <c r="AF6"/>
      <c r="AG6"/>
      <c r="AH6"/>
      <c r="AI6"/>
      <c r="AJ6"/>
      <c r="AK6"/>
      <c r="AL6"/>
      <c r="AM6"/>
    </row>
    <row r="7" spans="1:39" ht="70" customHeight="1" thickBot="1" x14ac:dyDescent="0.2">
      <c r="A7" s="16" t="s">
        <v>0</v>
      </c>
      <c r="B7" s="16" t="s">
        <v>1046</v>
      </c>
      <c r="C7" s="17" t="s">
        <v>556</v>
      </c>
      <c r="D7" s="16" t="s">
        <v>1047</v>
      </c>
      <c r="E7" s="17" t="s">
        <v>557</v>
      </c>
      <c r="F7" s="17" t="s">
        <v>546</v>
      </c>
      <c r="H7"/>
      <c r="I7"/>
      <c r="J7"/>
      <c r="K7"/>
      <c r="L7"/>
      <c r="M7"/>
      <c r="N7"/>
      <c r="O7"/>
      <c r="P7"/>
      <c r="Q7"/>
      <c r="R7"/>
      <c r="S7"/>
      <c r="T7"/>
      <c r="U7"/>
      <c r="V7"/>
      <c r="W7"/>
      <c r="X7"/>
      <c r="Y7"/>
      <c r="Z7"/>
      <c r="AA7"/>
      <c r="AB7"/>
      <c r="AC7"/>
      <c r="AD7"/>
      <c r="AE7"/>
      <c r="AF7"/>
      <c r="AG7"/>
      <c r="AH7"/>
      <c r="AI7"/>
      <c r="AJ7"/>
      <c r="AK7"/>
      <c r="AL7"/>
      <c r="AM7"/>
    </row>
    <row r="8" spans="1:39" ht="74" customHeight="1" x14ac:dyDescent="0.15">
      <c r="A8" s="21" t="s">
        <v>1050</v>
      </c>
      <c r="B8" s="5" t="s">
        <v>1049</v>
      </c>
      <c r="C8" s="30"/>
      <c r="D8" s="5" t="s">
        <v>1054</v>
      </c>
      <c r="E8" s="30"/>
      <c r="F8" s="12">
        <v>44510</v>
      </c>
      <c r="H8"/>
      <c r="I8"/>
      <c r="J8"/>
      <c r="K8"/>
      <c r="L8"/>
      <c r="M8"/>
      <c r="N8"/>
      <c r="O8"/>
      <c r="P8"/>
      <c r="Q8"/>
      <c r="R8"/>
      <c r="S8"/>
      <c r="T8"/>
      <c r="U8"/>
      <c r="V8"/>
      <c r="W8"/>
      <c r="X8"/>
      <c r="Y8"/>
      <c r="Z8"/>
      <c r="AA8"/>
      <c r="AB8"/>
      <c r="AC8"/>
      <c r="AD8"/>
      <c r="AE8"/>
      <c r="AF8"/>
      <c r="AG8"/>
      <c r="AH8"/>
      <c r="AI8"/>
      <c r="AJ8"/>
      <c r="AK8"/>
      <c r="AL8"/>
      <c r="AM8"/>
    </row>
    <row r="9" spans="1:39" ht="74" customHeight="1" x14ac:dyDescent="0.15">
      <c r="A9" s="21" t="s">
        <v>1051</v>
      </c>
      <c r="B9" s="5" t="s">
        <v>1053</v>
      </c>
      <c r="C9" s="30"/>
      <c r="D9" s="5"/>
      <c r="E9" s="30"/>
      <c r="F9" s="12">
        <v>44510</v>
      </c>
      <c r="H9"/>
      <c r="I9"/>
      <c r="J9"/>
      <c r="K9"/>
      <c r="L9"/>
      <c r="M9"/>
      <c r="N9"/>
      <c r="O9"/>
      <c r="P9"/>
      <c r="Q9"/>
      <c r="R9"/>
      <c r="S9"/>
      <c r="T9"/>
      <c r="U9"/>
      <c r="V9"/>
      <c r="W9"/>
      <c r="X9"/>
      <c r="Y9"/>
      <c r="Z9"/>
      <c r="AA9"/>
      <c r="AB9"/>
      <c r="AC9"/>
      <c r="AD9"/>
      <c r="AE9"/>
      <c r="AF9"/>
      <c r="AG9"/>
      <c r="AH9"/>
      <c r="AI9"/>
      <c r="AJ9"/>
      <c r="AK9"/>
      <c r="AL9"/>
      <c r="AM9"/>
    </row>
    <row r="10" spans="1:39" ht="25" customHeight="1" x14ac:dyDescent="0.15">
      <c r="A10" s="44" t="s">
        <v>597</v>
      </c>
      <c r="B10" s="48">
        <f>SUBTOTAL(103,MiscPix[Item Web Thumb filename])</f>
        <v>2</v>
      </c>
      <c r="C10" s="49"/>
      <c r="D10" s="49">
        <f>SUBTOTAL(103,MiscPix[Item Web Image filename])</f>
        <v>1</v>
      </c>
      <c r="E10" s="49"/>
      <c r="F10" s="50">
        <f>SUBTOTAL(103,MiscPix[Date Added])</f>
        <v>2</v>
      </c>
      <c r="H10"/>
      <c r="I10"/>
      <c r="J10"/>
      <c r="K10"/>
      <c r="L10"/>
      <c r="M10"/>
      <c r="N10"/>
      <c r="O10"/>
      <c r="P10"/>
      <c r="Q10"/>
      <c r="R10"/>
      <c r="S10"/>
      <c r="T10"/>
      <c r="U10"/>
      <c r="V10"/>
      <c r="W10"/>
      <c r="X10"/>
      <c r="Y10"/>
      <c r="Z10"/>
      <c r="AA10"/>
      <c r="AB10"/>
      <c r="AC10"/>
      <c r="AD10"/>
      <c r="AE10"/>
      <c r="AF10"/>
      <c r="AG10"/>
      <c r="AH10"/>
      <c r="AI10"/>
      <c r="AJ10"/>
      <c r="AK10"/>
      <c r="AL10"/>
      <c r="AM10"/>
    </row>
    <row r="11" spans="1:39" x14ac:dyDescent="0.15">
      <c r="A11" s="2">
        <f>MiscPix[[#Totals],[Item Web Thumb filename]]+MiscPix[[#Totals],[Item Web Image filename]]</f>
        <v>3</v>
      </c>
      <c r="H11"/>
      <c r="I11"/>
      <c r="J11"/>
      <c r="K11"/>
      <c r="L11"/>
      <c r="M11"/>
      <c r="N11"/>
      <c r="O11"/>
      <c r="P11"/>
      <c r="Q11"/>
      <c r="R11"/>
      <c r="S11"/>
      <c r="T11"/>
      <c r="U11"/>
      <c r="V11"/>
      <c r="W11"/>
      <c r="X11"/>
      <c r="Y11"/>
      <c r="Z11"/>
      <c r="AA11"/>
      <c r="AB11"/>
      <c r="AC11"/>
      <c r="AD11"/>
      <c r="AE11"/>
      <c r="AF11"/>
      <c r="AG11"/>
      <c r="AH11"/>
      <c r="AI11"/>
      <c r="AJ11"/>
      <c r="AK11"/>
      <c r="AL11"/>
      <c r="AM11"/>
    </row>
    <row r="12" spans="1:39" x14ac:dyDescent="0.15">
      <c r="A12" s="2"/>
      <c r="H12"/>
      <c r="I12"/>
      <c r="J12"/>
      <c r="K12"/>
      <c r="L12"/>
      <c r="M12"/>
      <c r="N12"/>
      <c r="O12"/>
      <c r="P12"/>
      <c r="Q12"/>
      <c r="R12"/>
      <c r="S12"/>
      <c r="T12"/>
      <c r="U12"/>
      <c r="V12"/>
      <c r="W12"/>
      <c r="X12"/>
      <c r="Y12"/>
      <c r="Z12"/>
      <c r="AA12"/>
      <c r="AB12"/>
      <c r="AC12"/>
      <c r="AD12"/>
      <c r="AE12"/>
      <c r="AF12"/>
      <c r="AG12"/>
      <c r="AH12"/>
      <c r="AI12"/>
      <c r="AJ12"/>
      <c r="AK12"/>
      <c r="AL12"/>
      <c r="AM12"/>
    </row>
    <row r="13" spans="1:39" x14ac:dyDescent="0.15">
      <c r="H13"/>
      <c r="I13"/>
      <c r="J13"/>
      <c r="K13"/>
      <c r="L13"/>
      <c r="M13"/>
      <c r="N13"/>
      <c r="O13"/>
      <c r="P13"/>
      <c r="Q13"/>
      <c r="R13"/>
      <c r="S13"/>
      <c r="T13"/>
      <c r="U13"/>
      <c r="V13"/>
      <c r="W13"/>
      <c r="X13"/>
      <c r="Y13"/>
      <c r="Z13"/>
      <c r="AA13"/>
      <c r="AB13"/>
      <c r="AC13"/>
      <c r="AD13"/>
      <c r="AE13"/>
      <c r="AF13"/>
      <c r="AG13"/>
      <c r="AH13"/>
      <c r="AI13"/>
      <c r="AJ13"/>
      <c r="AK13"/>
      <c r="AL13"/>
      <c r="AM13"/>
    </row>
  </sheetData>
  <sheetProtection formatCells="0" formatColumns="0" formatRows="0" insertColumns="0" insertRows="0" insertHyperlinks="0" deleteColumns="0" deleteRows="0" selectLockedCells="1" sort="0" autoFilter="0" pivotTables="0"/>
  <mergeCells count="4">
    <mergeCell ref="B1:F2"/>
    <mergeCell ref="B3:F3"/>
    <mergeCell ref="B4:F4"/>
    <mergeCell ref="A6:F6"/>
  </mergeCells>
  <conditionalFormatting sqref="A12">
    <cfRule type="cellIs" dxfId="20" priority="1" operator="lessThan">
      <formula>0</formula>
    </cfRule>
  </conditionalFormatting>
  <hyperlinks>
    <hyperlink ref="B4:E4" location="'GROUP HEADER IMAGES'!A8" display="Click here to return to Group List" xr:uid="{D39CD84F-2C77-3E4F-91B7-74A08717E3CF}"/>
    <hyperlink ref="B4:F4" location="GROUPS!A1" display="Click here to return to Group List" xr:uid="{C2C90F37-1AAC-664B-B992-F3D98EC75267}"/>
  </hyperlinks>
  <printOptions horizontalCentered="1"/>
  <pageMargins left="0.25" right="0.25" top="0.75" bottom="0.75" header="0.3" footer="0.3"/>
  <pageSetup scale="57" orientation="portrait"/>
  <drawing r:id="rId1"/>
  <tableParts count="1">
    <tablePart r:id="rId2"/>
  </tableParts>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0D69C82-AC1F-D64A-ABB6-FE923AC3E7D9}">
  <dimension ref="A1"/>
  <sheetViews>
    <sheetView topLeftCell="B1" workbookViewId="0"/>
  </sheetViews>
  <sheetFormatPr baseColWidth="10" defaultRowHeight="13" x14ac:dyDescent="0.15"/>
  <sheetData/>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EA165A2-70C0-374F-801F-115A2A17376A}">
  <dimension ref="A1:V158"/>
  <sheetViews>
    <sheetView topLeftCell="A9" zoomScaleNormal="100" workbookViewId="0">
      <selection activeCell="K163" sqref="K163"/>
    </sheetView>
  </sheetViews>
  <sheetFormatPr baseColWidth="10" defaultRowHeight="16" x14ac:dyDescent="0.15"/>
  <cols>
    <col min="1" max="1" width="30.5" style="88" bestFit="1" customWidth="1"/>
    <col min="2" max="2" width="25.83203125" style="88" bestFit="1" customWidth="1"/>
    <col min="3" max="3" width="2.83203125" style="88" customWidth="1"/>
    <col min="4" max="5" width="33" style="89" bestFit="1" customWidth="1"/>
    <col min="6" max="6" width="2.83203125" style="88" customWidth="1"/>
    <col min="7" max="8" width="33.1640625" style="88" bestFit="1" customWidth="1"/>
    <col min="9" max="9" width="2.83203125" style="88" customWidth="1"/>
    <col min="10" max="11" width="28.83203125" style="88" bestFit="1" customWidth="1"/>
    <col min="12" max="12" width="2.83203125" style="88" customWidth="1"/>
    <col min="13" max="14" width="25.1640625" style="88" bestFit="1" customWidth="1"/>
    <col min="15" max="15" width="2.83203125" style="88" customWidth="1"/>
    <col min="16" max="17" width="30.5" style="88" bestFit="1" customWidth="1"/>
    <col min="18" max="18" width="2.83203125" style="88" customWidth="1"/>
    <col min="19" max="20" width="27.83203125" style="88" customWidth="1"/>
    <col min="21" max="21" width="10.83203125" style="88"/>
    <col min="22" max="23" width="37.33203125" style="88" customWidth="1"/>
    <col min="24" max="16384" width="10.83203125" style="88"/>
  </cols>
  <sheetData>
    <row r="1" spans="1:22" x14ac:dyDescent="0.15">
      <c r="D1" s="89" t="s">
        <v>1126</v>
      </c>
      <c r="E1" s="124">
        <v>44692</v>
      </c>
    </row>
    <row r="2" spans="1:22" ht="18" thickBot="1" x14ac:dyDescent="0.2">
      <c r="A2" s="88" t="s">
        <v>1123</v>
      </c>
      <c r="B2" s="88" t="s">
        <v>1073</v>
      </c>
      <c r="D2" s="88" t="s">
        <v>1127</v>
      </c>
      <c r="E2" s="125" t="s">
        <v>1139</v>
      </c>
    </row>
    <row r="3" spans="1:22" ht="19" x14ac:dyDescent="0.15">
      <c r="A3" s="96" t="s">
        <v>997</v>
      </c>
      <c r="B3" s="97">
        <f>Table13192945[[#Totals],[Thumb]]+Table13192945[[#Totals],[Web Image]]</f>
        <v>36</v>
      </c>
      <c r="D3" s="96" t="s">
        <v>129</v>
      </c>
      <c r="E3" s="97">
        <f>AppPix[[#Totals],[Item Web Thumb filename]]+AppPix[[#Totals],[Item Web Image filename]]</f>
        <v>10</v>
      </c>
      <c r="G3" s="110" t="s">
        <v>681</v>
      </c>
      <c r="H3" s="111">
        <f>SandoPix[[#Totals],[Item Web Thumb filename]]+SandoPix[[#Totals],[Item Web Image filename]]</f>
        <v>44</v>
      </c>
      <c r="J3" s="110" t="s">
        <v>726</v>
      </c>
      <c r="K3" s="97">
        <f>DesPix[[#Totals],[Item Web Thumb filename]]+DesPix[[#Totals],[Item Web Image filename]]</f>
        <v>130</v>
      </c>
      <c r="M3" s="110" t="s">
        <v>537</v>
      </c>
      <c r="N3" s="111">
        <f>BeerPix[[#Totals],[Item Web Thumb filename]]+BeerPix[[#Totals],[Item Web Image filename]]</f>
        <v>262</v>
      </c>
      <c r="P3" s="110" t="s">
        <v>770</v>
      </c>
      <c r="Q3" s="111">
        <f>BevPix[[#Totals],[Item Web Thumb filename]]+BevPix[[#Totals],[Item Web Image filename]]</f>
        <v>286</v>
      </c>
      <c r="S3" s="110" t="s">
        <v>130</v>
      </c>
      <c r="T3" s="111">
        <f>ExtraPix[[#Totals],[Item Web Thumb filename]]+ExtraPix[[#Totals],[Item Web Image filename]]</f>
        <v>92</v>
      </c>
      <c r="V3" s="133" t="s">
        <v>1266</v>
      </c>
    </row>
    <row r="4" spans="1:22" ht="17" x14ac:dyDescent="0.15">
      <c r="A4" s="91" t="s">
        <v>598</v>
      </c>
      <c r="B4" s="92" t="s">
        <v>1</v>
      </c>
      <c r="D4" s="102" t="s">
        <v>598</v>
      </c>
      <c r="E4" s="103" t="s">
        <v>1</v>
      </c>
      <c r="G4" s="112" t="s">
        <v>598</v>
      </c>
      <c r="H4" s="113" t="s">
        <v>1</v>
      </c>
      <c r="J4" s="112" t="s">
        <v>598</v>
      </c>
      <c r="K4" s="113" t="s">
        <v>1</v>
      </c>
      <c r="M4" s="112" t="s">
        <v>598</v>
      </c>
      <c r="N4" s="113" t="s">
        <v>1</v>
      </c>
      <c r="P4" s="116" t="s">
        <v>598</v>
      </c>
      <c r="Q4" s="117" t="s">
        <v>1</v>
      </c>
      <c r="S4" s="116" t="s">
        <v>598</v>
      </c>
      <c r="T4" s="117" t="s">
        <v>1</v>
      </c>
      <c r="V4" s="132" t="s">
        <v>328</v>
      </c>
    </row>
    <row r="5" spans="1:22" ht="17" x14ac:dyDescent="0.15">
      <c r="A5" s="91" t="s">
        <v>1059</v>
      </c>
      <c r="B5" s="92" t="s">
        <v>1060</v>
      </c>
      <c r="D5" s="104" t="str">
        <f>APPETIZERS!B8</f>
        <v>Breadstyxz_100x100.png</v>
      </c>
      <c r="E5" s="105" t="str">
        <f>APPETIZERS!D8</f>
        <v>Breadstyxz_500x250.png</v>
      </c>
      <c r="G5" s="112" t="str">
        <f>'SANDOS, COMBOS, CHIPS'!B8</f>
        <v>ChipsFLayAll_100x100.png</v>
      </c>
      <c r="H5" s="113" t="str">
        <f>'SANDOS, COMBOS, CHIPS'!D8</f>
        <v>ChipsFLayAll_500x250.png</v>
      </c>
      <c r="J5" s="112" t="str">
        <f>DESSERTS!B8</f>
        <v>GHCrsBar-Thumb.png</v>
      </c>
      <c r="K5" s="113" t="str">
        <f>DESSERTS!D8</f>
        <v>GHCrsBar-500x250.png</v>
      </c>
      <c r="M5" s="112" t="s">
        <v>243</v>
      </c>
      <c r="N5" s="113" t="s">
        <v>244</v>
      </c>
      <c r="P5" s="112" t="str">
        <f>'DRINKS (Non-Alc)'!B8</f>
        <v>StrwCrush12-Thumb.png</v>
      </c>
      <c r="Q5" s="113" t="str">
        <f>'DRINKS (Non-Alc)'!D8</f>
        <v>StrwCrush12-500x250.png</v>
      </c>
      <c r="S5" s="116" t="str">
        <f>EXTRAS!B8</f>
        <v>VerdeRanch_100x100.png</v>
      </c>
      <c r="T5" s="117" t="str">
        <f>EXTRAS!D8</f>
        <v>VerdeRanch_500x250.png</v>
      </c>
      <c r="V5" s="132" t="s">
        <v>503</v>
      </c>
    </row>
    <row r="6" spans="1:22" ht="17" x14ac:dyDescent="0.15">
      <c r="A6" s="91" t="s">
        <v>56</v>
      </c>
      <c r="B6" s="92" t="s">
        <v>60</v>
      </c>
      <c r="D6" s="104" t="str">
        <f>APPETIZERS!B9</f>
        <v>Cheesestyxz_100x100.png</v>
      </c>
      <c r="E6" s="105" t="str">
        <f>APPETIZERS!D9</f>
        <v>Cheesestyxz_500x250.png</v>
      </c>
      <c r="G6" s="112" t="str">
        <f>'SANDOS, COMBOS, CHIPS'!B9</f>
        <v>Cheetos_100x100.png</v>
      </c>
      <c r="H6" s="113" t="str">
        <f>'SANDOS, COMBOS, CHIPS'!D9</f>
        <v>Cheetos_500x250.png</v>
      </c>
      <c r="J6" s="112" t="str">
        <f>DESSERTS!B11</f>
        <v>RainbowPop-Thumb.png</v>
      </c>
      <c r="K6" s="113" t="str">
        <f>DESSERTS!D11</f>
        <v>RainbowPop-500x250.png</v>
      </c>
      <c r="M6" s="112" t="s">
        <v>241</v>
      </c>
      <c r="N6" s="113" t="s">
        <v>242</v>
      </c>
      <c r="P6" s="112" t="str">
        <f>'DRINKS (Non-Alc)'!B9</f>
        <v>CelCosVibe-Thumb.png</v>
      </c>
      <c r="Q6" s="113" t="str">
        <f>'DRINKS (Non-Alc)'!D9</f>
        <v>CelCosVibe-500x250.png</v>
      </c>
      <c r="S6" s="116" t="str">
        <f>EXTRAS!B9</f>
        <v>RanchGal_100x100.png</v>
      </c>
      <c r="T6" s="117" t="str">
        <f>EXTRAS!D9</f>
        <v>RanchGal_500x250.png</v>
      </c>
      <c r="V6" s="132" t="s">
        <v>314</v>
      </c>
    </row>
    <row r="7" spans="1:22" ht="17" x14ac:dyDescent="0.15">
      <c r="A7" s="91" t="s">
        <v>6</v>
      </c>
      <c r="B7" s="92" t="s">
        <v>68</v>
      </c>
      <c r="D7" s="104" t="str">
        <f>APPETIZERS!B10</f>
        <v>Wings_100x100.png</v>
      </c>
      <c r="E7" s="105" t="str">
        <f>APPETIZERS!D10</f>
        <v>Wings_500x250.png</v>
      </c>
      <c r="G7" s="112" t="str">
        <f>'SANDOS, COMBOS, CHIPS'!B10</f>
        <v>DorCR_100x100.png</v>
      </c>
      <c r="H7" s="113" t="str">
        <f>'SANDOS, COMBOS, CHIPS'!D10</f>
        <v>DorCR_500x250.png</v>
      </c>
      <c r="J7" s="112" t="str">
        <f>DESSERTS!B12</f>
        <v>OrgDrumstick-Thumb.png</v>
      </c>
      <c r="K7" s="113" t="str">
        <f>DESSERTS!D12</f>
        <v>OrgDrumstick-500x250.png</v>
      </c>
      <c r="M7" s="112" t="s">
        <v>183</v>
      </c>
      <c r="N7" s="113" t="s">
        <v>184</v>
      </c>
      <c r="P7" s="112" t="str">
        <f>'DRINKS (Non-Alc)'!B10</f>
        <v>PepsiZero12-Thumb.jpg</v>
      </c>
      <c r="Q7" s="113" t="str">
        <f>'DRINKS (Non-Alc)'!D10</f>
        <v>PepsiZero12-500x250.png</v>
      </c>
      <c r="S7" s="116" t="str">
        <f>EXTRAS!B10</f>
        <v>RanchQt_100x100.png</v>
      </c>
      <c r="T7" s="117" t="str">
        <f>EXTRAS!D10</f>
        <v>RanchQt_500x250.png</v>
      </c>
      <c r="V7" s="132" t="s">
        <v>312</v>
      </c>
    </row>
    <row r="8" spans="1:22" ht="17" x14ac:dyDescent="0.15">
      <c r="A8" s="91" t="s">
        <v>18</v>
      </c>
      <c r="B8" s="92" t="s">
        <v>62</v>
      </c>
      <c r="D8" s="104" t="str">
        <f>APPETIZERS!B11</f>
        <v>Wings86C_100x100.png</v>
      </c>
      <c r="E8" s="105" t="str">
        <f>APPETIZERS!D11</f>
        <v>Wings86C_500x250.png</v>
      </c>
      <c r="G8" s="112" t="str">
        <f>'SANDOS, COMBOS, CHIPS'!B11</f>
        <v>DorNC_100x100.png</v>
      </c>
      <c r="H8" s="113" t="str">
        <f>'SANDOS, COMBOS, CHIPS'!D11</f>
        <v>DorNC_500x250.png</v>
      </c>
      <c r="J8" s="112" t="str">
        <f>DESSERTS!B13</f>
        <v>WonkaOOPush-Thumb.png</v>
      </c>
      <c r="K8" s="113" t="str">
        <f>DESSERTS!D13</f>
        <v>WonkaOOPush-500x250.png</v>
      </c>
      <c r="M8" s="112" t="s">
        <v>185</v>
      </c>
      <c r="N8" s="113" t="s">
        <v>186</v>
      </c>
      <c r="P8" s="112" t="str">
        <f>'DRINKS (Non-Alc)'!B11</f>
        <v>PepsiZero2L-Thumb.png</v>
      </c>
      <c r="Q8" s="113" t="str">
        <f>'DRINKS (Non-Alc)'!D11</f>
        <v>PepsiZero2L-500x250.png</v>
      </c>
      <c r="S8" s="116" t="str">
        <f>EXTRAS!B11</f>
        <v>RedGal_100x100.png</v>
      </c>
      <c r="T8" s="117" t="str">
        <f>EXTRAS!D11</f>
        <v>RedGal_500x250.png</v>
      </c>
      <c r="V8" s="132" t="s">
        <v>316</v>
      </c>
    </row>
    <row r="9" spans="1:22" ht="17" x14ac:dyDescent="0.15">
      <c r="A9" s="91" t="s">
        <v>243</v>
      </c>
      <c r="B9" s="92" t="s">
        <v>182</v>
      </c>
      <c r="D9" s="104" t="str">
        <f>APPETIZERS!B12</f>
        <v>WingsBL_100x100.png</v>
      </c>
      <c r="E9" s="105" t="str">
        <f>APPETIZERS!D12</f>
        <v>WingsBL_500x250.png</v>
      </c>
      <c r="G9" s="112" t="str">
        <f>'SANDOS, COMBOS, CHIPS'!B12</f>
        <v>Fritos_100x100.png</v>
      </c>
      <c r="H9" s="113" t="str">
        <f>'SANDOS, COMBOS, CHIPS'!D12</f>
        <v>Fritos_500x250.png</v>
      </c>
      <c r="J9" s="112" t="str">
        <f>DESSERTS!B14</f>
        <v>OreoSand-Thumb.png</v>
      </c>
      <c r="K9" s="113" t="str">
        <f>DESSERTS!D14</f>
        <v>OreoSand-500x250.png</v>
      </c>
      <c r="M9" s="112" t="s">
        <v>302</v>
      </c>
      <c r="N9" s="113" t="s">
        <v>303</v>
      </c>
      <c r="P9" s="112" t="str">
        <f>'DRINKS (Non-Alc)'!B12</f>
        <v>PepsiZero20-Thumb.png</v>
      </c>
      <c r="Q9" s="113" t="str">
        <f>'DRINKS (Non-Alc)'!D12</f>
        <v>PepsiZero20-500x250.png</v>
      </c>
      <c r="S9" s="116" t="str">
        <f>EXTRAS!B12</f>
        <v>RedQt_100x100.png</v>
      </c>
      <c r="T9" s="117" t="str">
        <f>EXTRAS!D12</f>
        <v>RedQt_500x250.png</v>
      </c>
      <c r="V9" s="132" t="s">
        <v>322</v>
      </c>
    </row>
    <row r="10" spans="1:22" ht="17" x14ac:dyDescent="0.15">
      <c r="A10" s="91" t="s">
        <v>136</v>
      </c>
      <c r="B10" s="92" t="s">
        <v>166</v>
      </c>
      <c r="D10" s="104"/>
      <c r="E10" s="105"/>
      <c r="G10" s="112" t="str">
        <f>'SANDOS, COMBOS, CHIPS'!B13</f>
        <v>Lays_100x100.png</v>
      </c>
      <c r="H10" s="113" t="str">
        <f>'SANDOS, COMBOS, CHIPS'!D13</f>
        <v>Lays_500x250.png</v>
      </c>
      <c r="J10" s="112" t="str">
        <f>DESSERTS!B15</f>
        <v>BJChurros-Thumb.png</v>
      </c>
      <c r="K10" s="113" t="str">
        <f>DESSERTS!D15</f>
        <v>BJChurros-500x250.png</v>
      </c>
      <c r="M10" s="112" t="s">
        <v>304</v>
      </c>
      <c r="N10" s="113" t="s">
        <v>305</v>
      </c>
      <c r="P10" s="112" t="str">
        <f>'DRINKS (Non-Alc)'!B13</f>
        <v>StarCan-Thumb.png</v>
      </c>
      <c r="Q10" s="113" t="str">
        <f>'DRINKS (Non-Alc)'!D13</f>
        <v>StarCan-500x250.png</v>
      </c>
      <c r="S10" s="116" t="str">
        <f>EXTRAS!B13</f>
        <v>FPTee_100x100.png</v>
      </c>
      <c r="T10" s="117" t="str">
        <f>EXTRAS!D13</f>
        <v>FPTee_500x250.png</v>
      </c>
      <c r="V10" s="132" t="s">
        <v>318</v>
      </c>
    </row>
    <row r="11" spans="1:22" ht="17" x14ac:dyDescent="0.15">
      <c r="A11" s="91" t="s">
        <v>939</v>
      </c>
      <c r="B11" s="92" t="s">
        <v>63</v>
      </c>
      <c r="D11" s="104"/>
      <c r="E11" s="105"/>
      <c r="G11" s="112" t="str">
        <f>'SANDOS, COMBOS, CHIPS'!B14</f>
        <v>LaysBBQ_100x100.png</v>
      </c>
      <c r="H11" s="113" t="str">
        <f>'SANDOS, COMBOS, CHIPS'!D14</f>
        <v>LaysBBQ_500x250.png</v>
      </c>
      <c r="J11" s="112" t="str">
        <f>DESSERTS!B16</f>
        <v>BJCaCCC-Thumb.png</v>
      </c>
      <c r="K11" s="113" t="str">
        <f>DESSERTS!D16</f>
        <v>BJCaCCC-500x250.png</v>
      </c>
      <c r="M11" s="112" t="s">
        <v>306</v>
      </c>
      <c r="N11" s="113" t="s">
        <v>307</v>
      </c>
      <c r="P11" s="112" t="str">
        <f>'DRINKS (Non-Alc)'!B14</f>
        <v>Star2L-Thumb.png</v>
      </c>
      <c r="Q11" s="113" t="str">
        <f>'DRINKS (Non-Alc)'!D14</f>
        <v>Star2L-500x250.png</v>
      </c>
      <c r="S11" s="112" t="str">
        <f>EXTRAS!B14</f>
        <v>MMTee_100x100.png</v>
      </c>
      <c r="T11" s="117" t="str">
        <f>EXTRAS!D14</f>
        <v>MMTee_500x250.png</v>
      </c>
      <c r="V11" s="132" t="s">
        <v>324</v>
      </c>
    </row>
    <row r="12" spans="1:22" ht="17" x14ac:dyDescent="0.15">
      <c r="A12" s="91" t="s">
        <v>1143</v>
      </c>
      <c r="B12" s="92" t="s">
        <v>1144</v>
      </c>
      <c r="D12" s="104"/>
      <c r="E12" s="105"/>
      <c r="G12" s="112" t="str">
        <f>'SANDOS, COMBOS, CHIPS'!B15</f>
        <v>ChipsALL_100x100.png</v>
      </c>
      <c r="H12" s="113" t="str">
        <f>'SANDOS, COMBOS, CHIPS'!D15</f>
        <v>ChipsALL_500x250.png</v>
      </c>
      <c r="J12" s="112" t="str">
        <f>DESSERTS!B17</f>
        <v>CrunchBar-Thumb.png</v>
      </c>
      <c r="K12" s="113" t="str">
        <f>DESSERTS!D17</f>
        <v>CrunchBar-500x250.png</v>
      </c>
      <c r="M12" s="112" t="s">
        <v>308</v>
      </c>
      <c r="N12" s="113" t="s">
        <v>309</v>
      </c>
      <c r="P12" s="112" t="str">
        <f>'DRINKS (Non-Alc)'!B15</f>
        <v>Star20-Thumb.png</v>
      </c>
      <c r="Q12" s="113" t="str">
        <f>'DRINKS (Non-Alc)'!D15</f>
        <v>Star20-500x250.png</v>
      </c>
      <c r="S12" s="116" t="str">
        <f>EXTRAS!B15</f>
        <v>ATXFCTee_100x100.jpg</v>
      </c>
      <c r="T12" s="117" t="str">
        <f>EXTRAS!D15</f>
        <v>ATXFCTee_500x250.jpg</v>
      </c>
      <c r="V12" s="132" t="s">
        <v>320</v>
      </c>
    </row>
    <row r="13" spans="1:22" ht="17" x14ac:dyDescent="0.15">
      <c r="A13" s="91" t="s">
        <v>53</v>
      </c>
      <c r="B13" s="92" t="s">
        <v>165</v>
      </c>
      <c r="D13" s="104"/>
      <c r="E13" s="105"/>
      <c r="G13" s="112" t="str">
        <f>'SANDOS, COMBOS, CHIPS'!B16</f>
        <v>ChipsBBQ_100x100.png</v>
      </c>
      <c r="H13" s="113" t="str">
        <f>'SANDOS, COMBOS, CHIPS'!D16</f>
        <v>ChipsBBQ_500x250.png</v>
      </c>
      <c r="J13" s="112" t="str">
        <f>DESSERTS!B18</f>
        <v>OSStrawBar-Thumb.png</v>
      </c>
      <c r="K13" s="113" t="str">
        <f>DESSERTS!D18</f>
        <v>OSStrawBar-500x250.png</v>
      </c>
      <c r="M13" s="112" t="s">
        <v>328</v>
      </c>
      <c r="N13" s="113" t="s">
        <v>329</v>
      </c>
      <c r="P13" s="112" t="str">
        <f>'DRINKS (Non-Alc)'!B16</f>
        <v>StarZeroCan-Thumb.png</v>
      </c>
      <c r="Q13" s="113" t="str">
        <f>'DRINKS (Non-Alc)'!D16</f>
        <v>StarZeroCan-500x250.png</v>
      </c>
      <c r="S13" s="112" t="str">
        <f>EXTRAS!B16</f>
        <v>CauliP_100x100.png</v>
      </c>
      <c r="T13" s="117" t="str">
        <f>EXTRAS!D16</f>
        <v>CauliP_500x250.png</v>
      </c>
      <c r="V13" s="132" t="s">
        <v>326</v>
      </c>
    </row>
    <row r="14" spans="1:22" ht="17" x14ac:dyDescent="0.15">
      <c r="A14" s="91" t="s">
        <v>159</v>
      </c>
      <c r="B14" s="92" t="s">
        <v>167</v>
      </c>
      <c r="D14" s="106"/>
      <c r="E14" s="107"/>
      <c r="G14" s="112" t="str">
        <f>'SANDOS, COMBOS, CHIPS'!B17</f>
        <v>ChipsJal_100x100.png</v>
      </c>
      <c r="H14" s="113" t="str">
        <f>'SANDOS, COMBOS, CHIPS'!D17</f>
        <v>ChipsJal_500x250.png</v>
      </c>
      <c r="J14" s="112" t="str">
        <f>DESSERTS!B19</f>
        <v>BrBPecan-Thumb.png</v>
      </c>
      <c r="K14" s="113" t="str">
        <f>DESSERTS!D19</f>
        <v>BrBPecan-500x250.png</v>
      </c>
      <c r="M14" s="112" t="s">
        <v>503</v>
      </c>
      <c r="N14" s="113" t="s">
        <v>504</v>
      </c>
      <c r="P14" s="112" t="str">
        <f>'DRINKS (Non-Alc)'!B17</f>
        <v>StarZero2L-Thumb.png</v>
      </c>
      <c r="Q14" s="113" t="str">
        <f>'DRINKS (Non-Alc)'!D17</f>
        <v>StarZero2L-500x250.png</v>
      </c>
      <c r="S14" s="112" t="str">
        <f>EXTRAS!B17</f>
        <v>DoughL_100x100.png</v>
      </c>
      <c r="T14" s="117" t="str">
        <f>EXTRAS!D17</f>
        <v>DoughL_500x250.png</v>
      </c>
      <c r="V14" s="132" t="s">
        <v>354</v>
      </c>
    </row>
    <row r="15" spans="1:22" ht="18" thickBot="1" x14ac:dyDescent="0.2">
      <c r="A15" s="91" t="s">
        <v>53</v>
      </c>
      <c r="B15" s="92" t="s">
        <v>67</v>
      </c>
      <c r="D15" s="100">
        <f>SUBTOTAL(103,AppList[Thumb])</f>
        <v>5</v>
      </c>
      <c r="E15" s="101">
        <f>SUBTOTAL(103,AppList[Web Image])</f>
        <v>5</v>
      </c>
      <c r="G15" s="112" t="str">
        <f>'SANDOS, COMBOS, CHIPS'!B18</f>
        <v>ChipsSSV_100x100.png</v>
      </c>
      <c r="H15" s="113" t="str">
        <f>'SANDOS, COMBOS, CHIPS'!D18</f>
        <v>ChipsSSV_500x250.png</v>
      </c>
      <c r="J15" s="112" t="str">
        <f>DESSERTS!B20</f>
        <v>BrHeath-Thumb.png</v>
      </c>
      <c r="K15" s="113" t="str">
        <f>DESSERTS!D20</f>
        <v>BrHeath-500x250.png</v>
      </c>
      <c r="M15" s="112" t="s">
        <v>314</v>
      </c>
      <c r="N15" s="113" t="s">
        <v>315</v>
      </c>
      <c r="P15" s="112" t="str">
        <f>'DRINKS (Non-Alc)'!B18</f>
        <v>StarZero20-Thumb.png</v>
      </c>
      <c r="Q15" s="113" t="str">
        <f>'DRINKS (Non-Alc)'!D18</f>
        <v>StarZero20-500x250.png</v>
      </c>
      <c r="S15" s="112" t="str">
        <f>EXTRAS!B18</f>
        <v>DoughM_100x100.png</v>
      </c>
      <c r="T15" s="117" t="str">
        <f>EXTRAS!D18</f>
        <v>DoughM_500x250.png</v>
      </c>
      <c r="V15" s="132" t="s">
        <v>542</v>
      </c>
    </row>
    <row r="16" spans="1:22" ht="18" thickBot="1" x14ac:dyDescent="0.2">
      <c r="A16" s="91" t="s">
        <v>72</v>
      </c>
      <c r="B16" s="92" t="s">
        <v>74</v>
      </c>
      <c r="G16" s="112" t="str">
        <f>'SANDOS, COMBOS, CHIPS'!B19</f>
        <v>ChipsSSS_100x100.png</v>
      </c>
      <c r="H16" s="113" t="str">
        <f>'SANDOS, COMBOS, CHIPS'!D19</f>
        <v>ChipsSSS_500x250.png</v>
      </c>
      <c r="J16" s="112" t="str">
        <f>DESSERTS!B21</f>
        <v>BrPBCup-Thumb.png</v>
      </c>
      <c r="K16" s="113" t="str">
        <f>DESSERTS!D21</f>
        <v>BrPBCup-500x250.png</v>
      </c>
      <c r="M16" s="112" t="s">
        <v>312</v>
      </c>
      <c r="N16" s="113" t="s">
        <v>313</v>
      </c>
      <c r="P16" s="112" t="str">
        <f>'DRINKS (Non-Alc)'!B19</f>
        <v>BriskCan-Thumb.png</v>
      </c>
      <c r="Q16" s="113" t="str">
        <f>'DRINKS (Non-Alc)'!D19</f>
        <v>BriskCan-500x250.png</v>
      </c>
      <c r="S16" s="112" t="str">
        <f>EXTRAS!B19</f>
        <v>DoughS_100x100.png</v>
      </c>
      <c r="T16" s="117" t="str">
        <f>EXTRAS!D19</f>
        <v>DoughS_500x250.png</v>
      </c>
      <c r="V16" s="132" t="s">
        <v>540</v>
      </c>
    </row>
    <row r="17" spans="1:22" ht="19" x14ac:dyDescent="0.15">
      <c r="A17" s="91" t="s">
        <v>26</v>
      </c>
      <c r="B17" s="92" t="s">
        <v>64</v>
      </c>
      <c r="D17" s="98" t="s">
        <v>70</v>
      </c>
      <c r="E17" s="99">
        <f>BoliPix[[#Totals],[Item Web Thumb filename]]+BoliPix[[#Totals],[Item Web Image filename]]</f>
        <v>8</v>
      </c>
      <c r="G17" s="112" t="str">
        <f>'SANDOS, COMBOS, CHIPS'!B20</f>
        <v>BuffaloCkSando_100x100.png</v>
      </c>
      <c r="H17" s="113" t="str">
        <f>'SANDOS, COMBOS, CHIPS'!D20</f>
        <v>BuffaloCkSando_500x250.png</v>
      </c>
      <c r="J17" s="112" t="str">
        <f>DESSERTS!B22</f>
        <v>TWIXBar-Thumb.png</v>
      </c>
      <c r="K17" s="113" t="str">
        <f>DESSERTS!D22</f>
        <v>TWIXBar-500x250.png</v>
      </c>
      <c r="M17" s="112" t="s">
        <v>316</v>
      </c>
      <c r="N17" s="113" t="s">
        <v>317</v>
      </c>
      <c r="P17" s="112" t="str">
        <f>'DRINKS (Non-Alc)'!B20</f>
        <v>Brisk2L-Thumb.png</v>
      </c>
      <c r="Q17" s="113" t="str">
        <f>'DRINKS (Non-Alc)'!D20</f>
        <v>Brisk2L-500x250.png</v>
      </c>
      <c r="S17" s="112" t="str">
        <f>EXTRAS!B20</f>
        <v>1000_100x100.png</v>
      </c>
      <c r="T17" s="117" t="str">
        <f>EXTRAS!D20</f>
        <v>1000_500x250.png</v>
      </c>
      <c r="V17" s="132" t="s">
        <v>538</v>
      </c>
    </row>
    <row r="18" spans="1:22" ht="17" x14ac:dyDescent="0.15">
      <c r="A18" s="91" t="s">
        <v>32</v>
      </c>
      <c r="B18" s="92" t="s">
        <v>65</v>
      </c>
      <c r="D18" s="104" t="s">
        <v>598</v>
      </c>
      <c r="E18" s="105" t="s">
        <v>1</v>
      </c>
      <c r="G18" s="112" t="str">
        <f>'SANDOS, COMBOS, CHIPS'!B21</f>
        <v>CordonBlueSando_100x100.png</v>
      </c>
      <c r="H18" s="113" t="str">
        <f>'SANDOS, COMBOS, CHIPS'!D21</f>
        <v>CordonBlueSando_500x250.png</v>
      </c>
      <c r="J18" s="112" t="str">
        <f>DESSERTS!B23</f>
        <v>GHCCBar-Thumb.png</v>
      </c>
      <c r="K18" s="113" t="str">
        <f>DESSERTS!D23</f>
        <v>GHCCBar-500x250.png</v>
      </c>
      <c r="M18" s="112" t="s">
        <v>322</v>
      </c>
      <c r="N18" s="113" t="s">
        <v>323</v>
      </c>
      <c r="P18" s="112" t="str">
        <f>'DRINKS (Non-Alc)'!B21</f>
        <v>Brisk20-Thumb.png</v>
      </c>
      <c r="Q18" s="113" t="str">
        <f>'DRINKS (Non-Alc)'!D21</f>
        <v>Brisk20-500x250.png</v>
      </c>
      <c r="S18" s="112" t="str">
        <f>EXTRAS!B21</f>
        <v>AsstSauce_100x100.png</v>
      </c>
      <c r="T18" s="117" t="str">
        <f>EXTRAS!D21</f>
        <v>AsstSauce_500x250.png</v>
      </c>
      <c r="V18" s="132" t="s">
        <v>380</v>
      </c>
    </row>
    <row r="19" spans="1:22" ht="17" x14ac:dyDescent="0.15">
      <c r="A19" s="91" t="s">
        <v>44</v>
      </c>
      <c r="B19" s="92" t="s">
        <v>66</v>
      </c>
      <c r="D19" s="104" t="str">
        <f>BOLI!B11</f>
        <v>SpinachBoli_100x100.png</v>
      </c>
      <c r="E19" s="105" t="str">
        <f>BOLI!D11</f>
        <v>SpinachBoli_500x250.png</v>
      </c>
      <c r="G19" s="112" t="str">
        <f>'SANDOS, COMBOS, CHIPS'!B22</f>
        <v>HamCheeseSando_100x100.png</v>
      </c>
      <c r="H19" s="113" t="str">
        <f>'SANDOS, COMBOS, CHIPS'!D22</f>
        <v>HamCheeseSando_500x250.png</v>
      </c>
      <c r="J19" s="112" t="str">
        <f>DESSERTS!B24</f>
        <v>GHOrStick-Thumb.png</v>
      </c>
      <c r="K19" s="113" t="str">
        <f>DESSERTS!D24</f>
        <v>GHOrStick-500x250.png</v>
      </c>
      <c r="M19" s="112" t="s">
        <v>318</v>
      </c>
      <c r="N19" s="113" t="s">
        <v>319</v>
      </c>
      <c r="P19" s="112" t="str">
        <f>'DRINKS (Non-Alc)'!B22</f>
        <v>BubApple-Thumb.png</v>
      </c>
      <c r="Q19" s="113" t="str">
        <f>'DRINKS (Non-Alc)'!D22</f>
        <v>BubApple-500x250.png</v>
      </c>
      <c r="S19" s="116" t="str">
        <f>EXTRAS!B22</f>
        <v>Balsamic_100x100.png</v>
      </c>
      <c r="T19" s="117" t="str">
        <f>EXTRAS!D22</f>
        <v>Balsamic_500x250.png</v>
      </c>
      <c r="V19" s="132" t="s">
        <v>378</v>
      </c>
    </row>
    <row r="20" spans="1:22" ht="17" x14ac:dyDescent="0.15">
      <c r="A20" s="91" t="s">
        <v>1058</v>
      </c>
      <c r="B20" s="92" t="s">
        <v>168</v>
      </c>
      <c r="D20" s="104" t="str">
        <f>BOLI!B10</f>
        <v>PhillyCheeseBoli_100x100.png</v>
      </c>
      <c r="E20" s="105" t="str">
        <f>BOLI!D10</f>
        <v>PhillyCheeseBoli_500x250.png</v>
      </c>
      <c r="G20" s="112" t="str">
        <f>'SANDOS, COMBOS, CHIPS'!B23</f>
        <v>MeatballSando_100x100.png</v>
      </c>
      <c r="H20" s="113" t="str">
        <f>'SANDOS, COMBOS, CHIPS'!D23</f>
        <v>MeatballSando_500x250.png</v>
      </c>
      <c r="J20" s="112" t="str">
        <f>DESSERTS!B25</f>
        <v>GHReCup-Thumb.png</v>
      </c>
      <c r="K20" s="113" t="str">
        <f>DESSERTS!D25</f>
        <v>GHReCup-500x250.png</v>
      </c>
      <c r="M20" s="112" t="s">
        <v>324</v>
      </c>
      <c r="N20" s="113" t="s">
        <v>325</v>
      </c>
      <c r="P20" s="112" t="str">
        <f>'DRINKS (Non-Alc)'!B23</f>
        <v>BubBlkB-Thumb.png</v>
      </c>
      <c r="Q20" s="113" t="str">
        <f>'DRINKS (Non-Alc)'!D23</f>
        <v>BubBlkB-500x250.png</v>
      </c>
      <c r="S20" s="116" t="str">
        <f>EXTRAS!B23</f>
        <v>BBQ_100x100.png</v>
      </c>
      <c r="T20" s="117" t="str">
        <f>EXTRAS!D23</f>
        <v>BBQ_500x250.png</v>
      </c>
      <c r="V20" s="132" t="s">
        <v>372</v>
      </c>
    </row>
    <row r="21" spans="1:22" ht="17" x14ac:dyDescent="0.15">
      <c r="A21" s="91" t="s">
        <v>115</v>
      </c>
      <c r="B21" s="92" t="s">
        <v>61</v>
      </c>
      <c r="D21" s="104" t="str">
        <f>BOLI!B9</f>
        <v>HamCheeseBoli_100x100.png</v>
      </c>
      <c r="E21" s="105" t="str">
        <f>BOLI!D9</f>
        <v>HamCheeseBoli_500x250.png</v>
      </c>
      <c r="G21" s="112" t="str">
        <f>'SANDOS, COMBOS, CHIPS'!B24</f>
        <v>PhillySando_100x100.png</v>
      </c>
      <c r="H21" s="113" t="str">
        <f>'SANDOS, COMBOS, CHIPS'!D24</f>
        <v>PhillySando_500x250.png</v>
      </c>
      <c r="J21" s="112" t="str">
        <f>DESSERTS!B26</f>
        <v>KLCCSand-Thumb.png</v>
      </c>
      <c r="K21" s="113" t="str">
        <f>DESSERTS!D26</f>
        <v>KLCCSand-500x250.png</v>
      </c>
      <c r="M21" s="112" t="s">
        <v>320</v>
      </c>
      <c r="N21" s="113" t="s">
        <v>321</v>
      </c>
      <c r="P21" s="112" t="str">
        <f>'DRINKS (Non-Alc)'!B24</f>
        <v>BubBluePom-Thumb.png</v>
      </c>
      <c r="Q21" s="113" t="str">
        <f>'DRINKS (Non-Alc)'!D24</f>
        <v>BubBluePom-500x250.png</v>
      </c>
      <c r="S21" s="116" t="str">
        <f>EXTRAS!B24</f>
        <v>BlueChz_100x100.png</v>
      </c>
      <c r="T21" s="117" t="str">
        <f>EXTRAS!D24</f>
        <v>BlueChz_500x250.png</v>
      </c>
      <c r="V21" s="132" t="s">
        <v>374</v>
      </c>
    </row>
    <row r="22" spans="1:22" ht="17" x14ac:dyDescent="0.15">
      <c r="A22" s="91" t="s">
        <v>116</v>
      </c>
      <c r="B22" s="92" t="s">
        <v>111</v>
      </c>
      <c r="D22" s="104" t="str">
        <f>BOLI!B8</f>
        <v>CkCheesesteakBoli_100x100.png</v>
      </c>
      <c r="E22" s="105" t="str">
        <f>BOLI!D8</f>
        <v>CkCheesesteakBoli_500x250.png</v>
      </c>
      <c r="G22" s="112" t="str">
        <f>'SANDOS, COMBOS, CHIPS'!B25</f>
        <v>BuffaloCkCombo_100x100.png</v>
      </c>
      <c r="H22" s="113" t="str">
        <f>'SANDOS, COMBOS, CHIPS'!D25</f>
        <v>BuffaloCkCombo_500x250.png</v>
      </c>
      <c r="J22" s="112" t="str">
        <f>DESSERTS!B27</f>
        <v>KlonBar-Thumb.png</v>
      </c>
      <c r="K22" s="113" t="str">
        <f>DESSERTS!D27</f>
        <v>KlonBar-500x250.png</v>
      </c>
      <c r="M22" s="112" t="s">
        <v>326</v>
      </c>
      <c r="N22" s="113" t="s">
        <v>327</v>
      </c>
      <c r="P22" s="112" t="str">
        <f>'DRINKS (Non-Alc)'!B25</f>
        <v>BubCherry-Thumb.png</v>
      </c>
      <c r="Q22" s="113" t="str">
        <f>'DRINKS (Non-Alc)'!D25</f>
        <v>BubCherry-500x250.png</v>
      </c>
      <c r="S22" s="116" t="str">
        <f>EXTRAS!B25</f>
        <v>Caesar_100x100.png</v>
      </c>
      <c r="T22" s="117" t="str">
        <f>EXTRAS!D25</f>
        <v>Caesar_500x250.png</v>
      </c>
      <c r="V22" s="132" t="s">
        <v>376</v>
      </c>
    </row>
    <row r="23" spans="1:22" ht="17" x14ac:dyDescent="0.15">
      <c r="A23" s="91"/>
      <c r="B23" s="92"/>
      <c r="D23" s="104"/>
      <c r="E23" s="105"/>
      <c r="G23" s="112" t="str">
        <f>'SANDOS, COMBOS, CHIPS'!B26</f>
        <v>CordonBlueCombo_100x100.png</v>
      </c>
      <c r="H23" s="113" t="str">
        <f>'SANDOS, COMBOS, CHIPS'!D26</f>
        <v>CordonBlueCombo_500x250.png</v>
      </c>
      <c r="J23" s="112" t="str">
        <f>DESSERTS!B28</f>
        <v>BJAmericone4_100x100.png</v>
      </c>
      <c r="K23" s="113" t="str">
        <f>DESSERTS!D28</f>
        <v>BJAmericone4_500x250.png</v>
      </c>
      <c r="M23" s="112" t="s">
        <v>481</v>
      </c>
      <c r="N23" s="113" t="s">
        <v>482</v>
      </c>
      <c r="P23" s="112" t="str">
        <f>'DRINKS (Non-Alc)'!B26</f>
        <v>BubCocoP-Thumb.png</v>
      </c>
      <c r="Q23" s="113" t="str">
        <f>'DRINKS (Non-Alc)'!D26</f>
        <v>BubCocoP-500x250.png</v>
      </c>
      <c r="S23" s="112" t="str">
        <f>EXTRAS!B26</f>
        <v>CreamItal_100x100.png</v>
      </c>
      <c r="T23" s="117" t="str">
        <f>EXTRAS!D26</f>
        <v>CreamItal_500x250.png</v>
      </c>
      <c r="V23" s="132" t="s">
        <v>404</v>
      </c>
    </row>
    <row r="24" spans="1:22" ht="17" x14ac:dyDescent="0.15">
      <c r="A24" s="91"/>
      <c r="B24" s="92"/>
      <c r="D24" s="104"/>
      <c r="E24" s="105"/>
      <c r="G24" s="112" t="str">
        <f>'SANDOS, COMBOS, CHIPS'!B27</f>
        <v>HamCheeseCombo_100x100.png</v>
      </c>
      <c r="H24" s="113" t="str">
        <f>'SANDOS, COMBOS, CHIPS'!D27</f>
        <v>HamCheeseCombo_500x250.png</v>
      </c>
      <c r="J24" s="112" t="str">
        <f>DESSERTS!B29</f>
        <v>BJChocoFB4_100x100.png</v>
      </c>
      <c r="K24" s="113" t="str">
        <f>DESSERTS!D29</f>
        <v>BJChocoFB4_500x250.png</v>
      </c>
      <c r="M24" s="112" t="s">
        <v>483</v>
      </c>
      <c r="N24" s="113" t="s">
        <v>484</v>
      </c>
      <c r="P24" s="112" t="str">
        <f>'DRINKS (Non-Alc)'!B27</f>
        <v>BubCran-Thumb.png</v>
      </c>
      <c r="Q24" s="113" t="str">
        <f>'DRINKS (Non-Alc)'!D27</f>
        <v>BubCran-500x250.png</v>
      </c>
      <c r="S24" s="112" t="str">
        <f>EXTRAS!B27</f>
        <v>Franks_100x100.png</v>
      </c>
      <c r="T24" s="117" t="str">
        <f>EXTRAS!D27</f>
        <v>Franks_500x250.png</v>
      </c>
      <c r="V24" s="132" t="s">
        <v>406</v>
      </c>
    </row>
    <row r="25" spans="1:22" ht="17" x14ac:dyDescent="0.15">
      <c r="A25" s="91"/>
      <c r="B25" s="92"/>
      <c r="D25" s="104"/>
      <c r="E25" s="105"/>
      <c r="G25" s="112" t="str">
        <f>'SANDOS, COMBOS, CHIPS'!B28</f>
        <v>MeatballCombo_100x100.png</v>
      </c>
      <c r="H25" s="113" t="str">
        <f>'SANDOS, COMBOS, CHIPS'!D28</f>
        <v>MeatballCombo_500x250.png</v>
      </c>
      <c r="J25" s="112" t="str">
        <f>DESSERTS!B30</f>
        <v>BJPBCookND4_100x100.png</v>
      </c>
      <c r="K25" s="113" t="str">
        <f>DESSERTS!D30</f>
        <v>BJPBCookND4_500x250.png</v>
      </c>
      <c r="M25" s="112" t="s">
        <v>330</v>
      </c>
      <c r="N25" s="113" t="s">
        <v>331</v>
      </c>
      <c r="P25" s="112" t="str">
        <f>'DRINKS (Non-Alc)'!B28</f>
        <v>BubGrFruit-Thumb.png</v>
      </c>
      <c r="Q25" s="113" t="str">
        <f>'DRINKS (Non-Alc)'!D28</f>
        <v>BubGrFruit-500x250.png</v>
      </c>
      <c r="S25" s="112" t="str">
        <f>EXTRAS!B28</f>
        <v>GButter_100x100.png</v>
      </c>
      <c r="T25" s="117" t="str">
        <f>EXTRAS!D28</f>
        <v>GButter_500x250.png</v>
      </c>
      <c r="V25" s="132" t="s">
        <v>384</v>
      </c>
    </row>
    <row r="26" spans="1:22" ht="17" x14ac:dyDescent="0.15">
      <c r="A26" s="91"/>
      <c r="B26" s="92"/>
      <c r="D26" s="104"/>
      <c r="E26" s="105"/>
      <c r="G26" s="112" t="str">
        <f>'SANDOS, COMBOS, CHIPS'!B29</f>
        <v>PhillyCombo_100x100.png</v>
      </c>
      <c r="H26" s="113" t="str">
        <f>'SANDOS, COMBOS, CHIPS'!D29</f>
        <v>PhillyCombo_500x250.png</v>
      </c>
      <c r="J26" s="112" t="str">
        <f>DESSERTS!B31</f>
        <v>BJCGarcia4_100x100.png</v>
      </c>
      <c r="K26" s="113" t="str">
        <f>DESSERTS!D31</f>
        <v>BJCGarcia4_500x250.png</v>
      </c>
      <c r="M26" s="112" t="s">
        <v>276</v>
      </c>
      <c r="N26" s="113" t="s">
        <v>277</v>
      </c>
      <c r="P26" s="112" t="str">
        <f>'DRINKS (Non-Alc)'!B29</f>
        <v>BubOriginal-Thumb.png</v>
      </c>
      <c r="Q26" s="113" t="str">
        <f>'DRINKS (Non-Alc)'!D29</f>
        <v>BubOriginal-500x250.png</v>
      </c>
      <c r="S26" s="112" t="str">
        <f>EXTRAS!B29</f>
        <v>HMust_100x100.png</v>
      </c>
      <c r="T26" s="117" t="str">
        <f>EXTRAS!D29</f>
        <v>HMust_500x250.png</v>
      </c>
      <c r="V26" s="132" t="s">
        <v>382</v>
      </c>
    </row>
    <row r="27" spans="1:22" ht="17" x14ac:dyDescent="0.15">
      <c r="A27" s="91"/>
      <c r="B27" s="92"/>
      <c r="D27" s="104"/>
      <c r="E27" s="105"/>
      <c r="G27" s="112"/>
      <c r="H27" s="113"/>
      <c r="J27" s="112" t="str">
        <f>DESSERTS!B32</f>
        <v>AsstBars_100x100.png</v>
      </c>
      <c r="K27" s="113" t="str">
        <f>DESSERTS!D32</f>
        <v>AsstBars_500x250.png</v>
      </c>
      <c r="M27" s="112" t="s">
        <v>278</v>
      </c>
      <c r="N27" s="113" t="s">
        <v>279</v>
      </c>
      <c r="P27" s="112" t="str">
        <f>'DRINKS (Non-Alc)'!B30</f>
        <v>BubKeyLime-Thumb.png</v>
      </c>
      <c r="Q27" s="113" t="str">
        <f>'DRINKS (Non-Alc)'!D30</f>
        <v>BubKeyLime-500x250.png</v>
      </c>
      <c r="S27" s="112" t="str">
        <f>EXTRAS!B30</f>
        <v>LiteItal_100x100.png</v>
      </c>
      <c r="T27" s="117" t="str">
        <f>EXTRAS!D30</f>
        <v>LiteItal_500x250.png</v>
      </c>
      <c r="V27" s="132" t="s">
        <v>388</v>
      </c>
    </row>
    <row r="28" spans="1:22" ht="17" x14ac:dyDescent="0.15">
      <c r="A28" s="91"/>
      <c r="B28" s="92"/>
      <c r="D28" s="104"/>
      <c r="E28" s="105"/>
      <c r="G28" s="112"/>
      <c r="H28" s="113"/>
      <c r="J28" s="112" t="str">
        <f>DESSERTS!B33</f>
        <v>GHOCBar_100x100.png</v>
      </c>
      <c r="K28" s="113" t="str">
        <f>DESSERTS!D33</f>
        <v>GHOCBar_500x250.png</v>
      </c>
      <c r="M28" s="112" t="s">
        <v>288</v>
      </c>
      <c r="N28" s="113" t="s">
        <v>289</v>
      </c>
      <c r="P28" s="112" t="str">
        <f>'DRINKS (Non-Alc)'!B31</f>
        <v>BubLemon-Thumb.png</v>
      </c>
      <c r="Q28" s="113" t="str">
        <f>'DRINKS (Non-Alc)'!D31</f>
        <v>BubLemon-500x250.png</v>
      </c>
      <c r="S28" s="112" t="str">
        <f>EXTRAS!B31</f>
        <v>Celery_100x100.png</v>
      </c>
      <c r="T28" s="117" t="str">
        <f>EXTRAS!D31</f>
        <v>Celery_500x250.png</v>
      </c>
      <c r="V28" s="132" t="s">
        <v>386</v>
      </c>
    </row>
    <row r="29" spans="1:22" ht="18" thickBot="1" x14ac:dyDescent="0.2">
      <c r="A29" s="94">
        <f>SUBTOTAL(103,Table13192945[Thumb])</f>
        <v>18</v>
      </c>
      <c r="B29" s="95">
        <f>SUBTOTAL(103,Table13192945[Web Image])</f>
        <v>18</v>
      </c>
      <c r="D29" s="108">
        <f>SUBTOTAL(103,BoliList[Thumb])</f>
        <v>4</v>
      </c>
      <c r="E29" s="109">
        <f>SUBTOTAL(103,BoliList[Web Image])</f>
        <v>4</v>
      </c>
      <c r="G29" s="112"/>
      <c r="H29" s="113"/>
      <c r="J29" s="112" t="str">
        <f>DESSERTS!B34</f>
        <v>GHSSBar_100x100.png</v>
      </c>
      <c r="K29" s="113" t="str">
        <f>DESSERTS!D34</f>
        <v>GHSSBar_500x250.png</v>
      </c>
      <c r="M29" s="112" t="s">
        <v>286</v>
      </c>
      <c r="N29" s="113" t="s">
        <v>287</v>
      </c>
      <c r="P29" s="112" t="str">
        <f>'DRINKS (Non-Alc)'!B32</f>
        <v>BubLemSorb-Thumb.png</v>
      </c>
      <c r="Q29" s="113" t="str">
        <f>'DRINKS (Non-Alc)'!D32</f>
        <v>BubLemSorb-500x250.png</v>
      </c>
      <c r="S29" s="112" t="str">
        <f>EXTRAS!B32</f>
        <v>Parm_100x100.png</v>
      </c>
      <c r="T29" s="117" t="str">
        <f>EXTRAS!D32</f>
        <v>Parm_500x250.png</v>
      </c>
      <c r="V29" s="132" t="s">
        <v>408</v>
      </c>
    </row>
    <row r="30" spans="1:22" ht="18" thickBot="1" x14ac:dyDescent="0.2">
      <c r="G30" s="112"/>
      <c r="H30" s="113"/>
      <c r="J30" s="112" t="str">
        <f>DESSERTS!B35</f>
        <v>GHVKCone_100x100.png</v>
      </c>
      <c r="K30" s="113" t="str">
        <f>DESSERTS!D35</f>
        <v>GHVKCone_500x250.png</v>
      </c>
      <c r="M30" s="112" t="s">
        <v>292</v>
      </c>
      <c r="N30" s="113" t="s">
        <v>293</v>
      </c>
      <c r="P30" s="112" t="str">
        <f>'DRINKS (Non-Alc)'!B33</f>
        <v>BubLime-Thumb.png</v>
      </c>
      <c r="Q30" s="113" t="str">
        <f>'DRINKS (Non-Alc)'!D33</f>
        <v>BubLime-500x250.png</v>
      </c>
      <c r="S30" s="112" t="str">
        <f>EXTRAS!B33</f>
        <v>Pepper_100x100.png</v>
      </c>
      <c r="T30" s="117" t="str">
        <f>EXTRAS!D33</f>
        <v>Pepper_500x250.png</v>
      </c>
      <c r="V30" s="132" t="s">
        <v>410</v>
      </c>
    </row>
    <row r="31" spans="1:22" ht="19" x14ac:dyDescent="0.15">
      <c r="D31" s="110" t="s">
        <v>128</v>
      </c>
      <c r="E31" s="111">
        <f>PizzaPix[[#Totals],[Item Web Thumb filename]]+PizzaPix[[#Totals],[Item Web Image filename]]</f>
        <v>26</v>
      </c>
      <c r="G31" s="112"/>
      <c r="H31" s="113"/>
      <c r="J31" s="112" t="str">
        <f>DESSERTS!B36</f>
        <v>ICSand_100x100.png</v>
      </c>
      <c r="K31" s="113" t="str">
        <f>DESSERTS!D36</f>
        <v>ICSand_500x250.png</v>
      </c>
      <c r="M31" s="112" t="s">
        <v>290</v>
      </c>
      <c r="N31" s="113" t="s">
        <v>291</v>
      </c>
      <c r="P31" s="112" t="str">
        <f>'DRINKS (Non-Alc)'!B34</f>
        <v>BubMango-Thumb.png</v>
      </c>
      <c r="Q31" s="113" t="str">
        <f>'DRINKS (Non-Alc)'!D34</f>
        <v>BubMango-500x250.png</v>
      </c>
      <c r="S31" s="116" t="str">
        <f>EXTRAS!B34</f>
        <v>Pepcini_100x100.png</v>
      </c>
      <c r="T31" s="117" t="str">
        <f>EXTRAS!D34</f>
        <v>Pepcini_500x250.png</v>
      </c>
      <c r="V31" s="132" t="s">
        <v>412</v>
      </c>
    </row>
    <row r="32" spans="1:22" ht="17" x14ac:dyDescent="0.15">
      <c r="D32" s="112" t="s">
        <v>598</v>
      </c>
      <c r="E32" s="113" t="s">
        <v>1</v>
      </c>
      <c r="G32" s="112"/>
      <c r="H32" s="113"/>
      <c r="J32" s="112" t="str">
        <f>DESSERTS!B37</f>
        <v>ChTaco_100x100.png</v>
      </c>
      <c r="K32" s="113" t="str">
        <f>DESSERTS!D37</f>
        <v>ChTaco_500x250.png</v>
      </c>
      <c r="M32" s="112" t="s">
        <v>282</v>
      </c>
      <c r="N32" s="113" t="s">
        <v>283</v>
      </c>
      <c r="P32" s="112" t="str">
        <f>'DRINKS (Non-Alc)'!B35</f>
        <v>BubOrange-Thumb.png</v>
      </c>
      <c r="Q32" s="113" t="str">
        <f>'DRINKS (Non-Alc)'!D35</f>
        <v>BubOrange-500x250.png</v>
      </c>
      <c r="S32" s="127" t="str">
        <f>EXTRAS!B35</f>
        <v>Pickles_100x100.png</v>
      </c>
      <c r="T32" s="117" t="str">
        <f>EXTRAS!D35</f>
        <v>Pickles_500x250.png</v>
      </c>
      <c r="V32" s="132" t="s">
        <v>424</v>
      </c>
    </row>
    <row r="33" spans="1:22" ht="17" x14ac:dyDescent="0.15">
      <c r="D33" s="112" t="str">
        <f>PIZZA!B8</f>
        <v>CkAlfredo_100x100.png</v>
      </c>
      <c r="E33" s="113" t="str">
        <f>PIZZA!D8</f>
        <v>CkAlfredo_500x250.png</v>
      </c>
      <c r="G33" s="112"/>
      <c r="H33" s="113"/>
      <c r="J33" s="112" t="str">
        <f>DESSERTS!B38</f>
        <v>MagABar_100x100.png</v>
      </c>
      <c r="K33" s="113" t="str">
        <f>DESSERTS!D38</f>
        <v>MagABar_500x250.png</v>
      </c>
      <c r="M33" s="112" t="s">
        <v>284</v>
      </c>
      <c r="N33" s="113" t="s">
        <v>285</v>
      </c>
      <c r="P33" s="112" t="str">
        <f>'DRINKS (Non-Alc)'!B36</f>
        <v>BubOrCream-Thumb.png</v>
      </c>
      <c r="Q33" s="113" t="str">
        <f>'DRINKS (Non-Alc)'!D36</f>
        <v>BubOrCream-500x250.png</v>
      </c>
      <c r="S33" s="112" t="str">
        <f>EXTRAS!B36</f>
        <v>Ice10_100x100.png</v>
      </c>
      <c r="T33" s="117" t="str">
        <f>EXTRAS!D36</f>
        <v>Ice10_500x250.png</v>
      </c>
      <c r="V33" s="132" t="s">
        <v>428</v>
      </c>
    </row>
    <row r="34" spans="1:22" ht="17" x14ac:dyDescent="0.15">
      <c r="D34" s="112" t="str">
        <f>PIZZA!B9</f>
        <v>PCKit_100x100.png</v>
      </c>
      <c r="E34" s="113" t="str">
        <f>PIZZA!D9</f>
        <v>PCKit_500x250.png</v>
      </c>
      <c r="G34" s="112"/>
      <c r="H34" s="113"/>
      <c r="J34" s="112" t="str">
        <f>DESSERTS!B39</f>
        <v>MagDCBar_100x100.png</v>
      </c>
      <c r="K34" s="113" t="str">
        <f>DESSERTS!D39</f>
        <v>MagDCBar_500x250.png</v>
      </c>
      <c r="M34" s="112" t="s">
        <v>344</v>
      </c>
      <c r="N34" s="113" t="s">
        <v>345</v>
      </c>
      <c r="P34" s="112" t="str">
        <f>'DRINKS (Non-Alc)'!B37</f>
        <v>BubPassion-Thumb.png</v>
      </c>
      <c r="Q34" s="113" t="str">
        <f>'DRINKS (Non-Alc)'!D37</f>
        <v>BubPassion-500x250.png</v>
      </c>
      <c r="S34" s="112" t="str">
        <f>EXTRAS!B37</f>
        <v>CupIce_100x100.png</v>
      </c>
      <c r="T34" s="117" t="str">
        <f>EXTRAS!D37</f>
        <v>CupIce_500x250.png</v>
      </c>
      <c r="V34" s="132" t="s">
        <v>426</v>
      </c>
    </row>
    <row r="35" spans="1:22" ht="17" x14ac:dyDescent="0.15">
      <c r="D35" s="112" t="str">
        <f>PIZZA!B10</f>
        <v>Caulipower_100x100.png</v>
      </c>
      <c r="E35" s="113" t="str">
        <f>PIZZA!D10</f>
        <v>Caulipower_500x250.png</v>
      </c>
      <c r="G35" s="112"/>
      <c r="H35" s="113"/>
      <c r="J35" s="112" t="str">
        <f>DESSERTS!B40</f>
        <v>SnkrICB_100x100.png</v>
      </c>
      <c r="K35" s="113" t="str">
        <f>DESSERTS!D40</f>
        <v>SnkrICB_500x250.png</v>
      </c>
      <c r="M35" s="112" t="s">
        <v>342</v>
      </c>
      <c r="N35" s="113" t="s">
        <v>343</v>
      </c>
      <c r="P35" s="112" t="str">
        <f>'DRINKS (Non-Alc)'!B38</f>
        <v>BubPeach-Thumb.png</v>
      </c>
      <c r="Q35" s="113" t="str">
        <f>'DRINKS (Non-Alc)'!D38</f>
        <v>BubPeach-500x250.png</v>
      </c>
      <c r="S35" s="112" t="str">
        <f>EXTRAS!B38</f>
        <v>CupF_100x100.png</v>
      </c>
      <c r="T35" s="117" t="str">
        <f>EXTRAS!D38</f>
        <v>CupF_500x250.png</v>
      </c>
      <c r="V35" s="132" t="s">
        <v>422</v>
      </c>
    </row>
    <row r="36" spans="1:22" ht="17" x14ac:dyDescent="0.15">
      <c r="D36" s="112" t="str">
        <f>PIZZA!B11</f>
        <v>CYOPizza_100x100.png</v>
      </c>
      <c r="E36" s="113" t="str">
        <f>PIZZA!D11</f>
        <v>CYOPizza_500x250.png</v>
      </c>
      <c r="G36" s="112"/>
      <c r="H36" s="113"/>
      <c r="J36" s="112" t="str">
        <f>DESSERTS!B41</f>
        <v>AsstBJ_100x100.png</v>
      </c>
      <c r="K36" s="113" t="str">
        <f>DESSERTS!D41</f>
        <v>AsstBJ_500x250.png</v>
      </c>
      <c r="M36" s="112" t="s">
        <v>348</v>
      </c>
      <c r="N36" s="113" t="s">
        <v>349</v>
      </c>
      <c r="P36" s="112" t="str">
        <f>'DRINKS (Non-Alc)'!B39</f>
        <v>BubPineAp-Thumb.png</v>
      </c>
      <c r="Q36" s="113" t="str">
        <f>'DRINKS (Non-Alc)'!D39</f>
        <v>BubPineAp-500x250.png</v>
      </c>
      <c r="S36" s="112" t="str">
        <f>EXTRAS!B39</f>
        <v>Cup_100x100.png</v>
      </c>
      <c r="T36" s="117" t="str">
        <f>EXTRAS!D39</f>
        <v>Cup_500x250.png</v>
      </c>
      <c r="V36" s="132" t="s">
        <v>544</v>
      </c>
    </row>
    <row r="37" spans="1:22" ht="18" thickBot="1" x14ac:dyDescent="0.2">
      <c r="A37"/>
      <c r="D37" s="112" t="str">
        <f>PIZZA!B12</f>
        <v>Alfredo_100x100.png</v>
      </c>
      <c r="E37" s="113" t="str">
        <f>PIZZA!D12</f>
        <v>Alfredo_500x250.png</v>
      </c>
      <c r="G37" s="118">
        <f>SUBTOTAL(103,SandoList[Thumb])</f>
        <v>22</v>
      </c>
      <c r="H37" s="119">
        <f>SUBTOTAL(103,SandoList[Web Image])</f>
        <v>22</v>
      </c>
      <c r="J37" s="112" t="str">
        <f>DESSERTS!B42</f>
        <v>BJPBCup_100x100.png</v>
      </c>
      <c r="K37" s="113" t="str">
        <f>DESSERTS!D42</f>
        <v>BJPBCup_500x250.png</v>
      </c>
      <c r="M37" s="112" t="s">
        <v>346</v>
      </c>
      <c r="N37" s="113" t="s">
        <v>347</v>
      </c>
      <c r="P37" s="112" t="str">
        <f>'DRINKS (Non-Alc)'!B40</f>
        <v>BubRasp-Thumb.png</v>
      </c>
      <c r="Q37" s="113" t="str">
        <f>'DRINKS (Non-Alc)'!D40</f>
        <v>BubRasp-500x250.png</v>
      </c>
      <c r="S37" s="112" t="str">
        <f>EXTRAS!B40</f>
        <v>CutKit_100x100.png</v>
      </c>
      <c r="T37" s="117" t="str">
        <f>EXTRAS!D40</f>
        <v>CutKit_500x250.png</v>
      </c>
      <c r="V37" s="132" t="s">
        <v>478</v>
      </c>
    </row>
    <row r="38" spans="1:22" ht="18" thickBot="1" x14ac:dyDescent="0.2">
      <c r="D38" s="112" t="str">
        <f>PIZZA!B13</f>
        <v>BBQ_Ck_100x100.png</v>
      </c>
      <c r="E38" s="113" t="str">
        <f>PIZZA!D13</f>
        <v>BBQ_Ck_500x250.png</v>
      </c>
      <c r="J38" s="112" t="str">
        <f>DESSERTS!B43</f>
        <v>AsstBreyers_100x100.png</v>
      </c>
      <c r="K38" s="113" t="str">
        <f>DESSERTS!D43</f>
        <v>AsstBreyers_500x250.png</v>
      </c>
      <c r="M38" s="112" t="s">
        <v>338</v>
      </c>
      <c r="N38" s="113" t="s">
        <v>339</v>
      </c>
      <c r="P38" s="112" t="str">
        <f>'DRINKS (Non-Alc)'!B41</f>
        <v>BubStraw-Thumb.png</v>
      </c>
      <c r="Q38" s="113" t="str">
        <f>'DRINKS (Non-Alc)'!D41</f>
        <v>BubStraw-500x250.png</v>
      </c>
      <c r="S38" s="112" t="str">
        <f>EXTRAS!B41</f>
        <v>Menu_100x100.png</v>
      </c>
      <c r="T38" s="117" t="str">
        <f>EXTRAS!D41</f>
        <v>Menu_500x250.png</v>
      </c>
      <c r="V38" s="132" t="s">
        <v>476</v>
      </c>
    </row>
    <row r="39" spans="1:22" ht="19" x14ac:dyDescent="0.15">
      <c r="D39" s="112" t="str">
        <f>PIZZA!B14</f>
        <v>Buffalo_Ck_100x100.png</v>
      </c>
      <c r="E39" s="113" t="str">
        <f>PIZZA!D14</f>
        <v>Buffalo_Ck_500x250.png</v>
      </c>
      <c r="G39" s="110" t="s">
        <v>679</v>
      </c>
      <c r="H39" s="111">
        <f>DDealPix[[#Totals],[Item Web Thumb filename]]+DDealPix[[#Totals],[Item Web Image filename]]</f>
        <v>7</v>
      </c>
      <c r="J39" s="112" t="str">
        <f>DESSERTS!B44</f>
        <v>BrChoc_100x100.png</v>
      </c>
      <c r="K39" s="113" t="str">
        <f>DESSERTS!D44</f>
        <v>BrChoc_500x250.png</v>
      </c>
      <c r="M39" s="112" t="s">
        <v>340</v>
      </c>
      <c r="N39" s="113" t="s">
        <v>341</v>
      </c>
      <c r="P39" s="112" t="str">
        <f>'DRINKS (Non-Alc)'!B42</f>
        <v>BubWMelon-Thumb.png</v>
      </c>
      <c r="Q39" s="113" t="str">
        <f>'DRINKS (Non-Alc)'!D42</f>
        <v>BubWMelon-500x250.png</v>
      </c>
      <c r="S39" s="112" t="str">
        <f>EXTRAS!B42</f>
        <v>Napkin_100x100.png</v>
      </c>
      <c r="T39" s="117" t="str">
        <f>EXTRAS!D42</f>
        <v>Napkin_500x250.png</v>
      </c>
      <c r="V39" s="132" t="s">
        <v>243</v>
      </c>
    </row>
    <row r="40" spans="1:22" ht="17" x14ac:dyDescent="0.15">
      <c r="D40" s="112" t="str">
        <f>PIZZA!B15</f>
        <v>ClassicVeggie_100x100.png</v>
      </c>
      <c r="E40" s="113" t="str">
        <f>PIZZA!D15</f>
        <v>ClassicVeggie_500x250.png</v>
      </c>
      <c r="G40" s="116" t="s">
        <v>598</v>
      </c>
      <c r="H40" s="117" t="s">
        <v>1</v>
      </c>
      <c r="J40" s="112" t="str">
        <f>DESSERTS!B45</f>
        <v>BrOreo_100x100.png</v>
      </c>
      <c r="K40" s="113" t="str">
        <f>DESSERTS!D45</f>
        <v>BrOreo_500x250.png</v>
      </c>
      <c r="M40" s="112" t="s">
        <v>352</v>
      </c>
      <c r="N40" s="113" t="s">
        <v>353</v>
      </c>
      <c r="P40" s="112" t="str">
        <f>'DRINKS (Non-Alc)'!B43</f>
        <v>BubWhPeach-Thumb.png</v>
      </c>
      <c r="Q40" s="113" t="str">
        <f>'DRINKS (Non-Alc)'!D43</f>
        <v>BubWhPeach-500x250.png</v>
      </c>
      <c r="S40" s="112" t="str">
        <f>EXTRAS!B43</f>
        <v>PlateF_100x100.png</v>
      </c>
      <c r="T40" s="117" t="str">
        <f>EXTRAS!D43</f>
        <v>PlateF_500x250.png</v>
      </c>
      <c r="V40" s="132" t="s">
        <v>241</v>
      </c>
    </row>
    <row r="41" spans="1:22" ht="17" x14ac:dyDescent="0.15">
      <c r="D41" s="112" t="str">
        <f>PIZZA!B16</f>
        <v>DavesFaveMeat_100x100.png</v>
      </c>
      <c r="E41" s="113" t="str">
        <f>PIZZA!D16</f>
        <v>DavesFaveMeat_500x250.png</v>
      </c>
      <c r="G41" s="116" t="str">
        <f>'DAVE''S DEALS'!B8</f>
        <v>Belly_100x100.png</v>
      </c>
      <c r="H41" s="117" t="str">
        <f>'DAVE''S DEALS'!D8</f>
        <v>Belly_500x250.png</v>
      </c>
      <c r="J41" s="112" t="str">
        <f>DESSERTS!B46</f>
        <v>BrPBCup_100x100.png</v>
      </c>
      <c r="K41" s="113" t="str">
        <f>DESSERTS!D46</f>
        <v>BrPBCup_500x250.png</v>
      </c>
      <c r="M41" s="112" t="s">
        <v>310</v>
      </c>
      <c r="N41" s="113" t="s">
        <v>311</v>
      </c>
      <c r="P41" s="112" t="str">
        <f>'DRINKS (Non-Alc)'!B44</f>
        <v>BounceBluePom-Thumb.png</v>
      </c>
      <c r="Q41" s="113" t="str">
        <f>'DRINKS (Non-Alc)'!D44</f>
        <v>BounceBluePom-500x250.png</v>
      </c>
      <c r="S41" s="112" t="str">
        <f>EXTRAS!B44</f>
        <v>Plate_100x100.png</v>
      </c>
      <c r="T41" s="117" t="str">
        <f>EXTRAS!D44</f>
        <v>Plate_500x250.png</v>
      </c>
      <c r="V41" s="132" t="s">
        <v>183</v>
      </c>
    </row>
    <row r="42" spans="1:22" ht="17" x14ac:dyDescent="0.15">
      <c r="D42" s="112" t="str">
        <f>PIZZA!B17</f>
        <v>DavesFaveVeggie_100x100.png</v>
      </c>
      <c r="E42" s="113" t="str">
        <f>PIZZA!D17</f>
        <v>DavesFaveVeggie_500x250.png</v>
      </c>
      <c r="G42" s="116" t="str">
        <f>'DAVE''S DEALS'!B9</f>
        <v>Flatliner_100x100.png</v>
      </c>
      <c r="H42" s="117" t="str">
        <f>'DAVE''S DEALS'!D9</f>
        <v>Flatliner_500x250.png</v>
      </c>
      <c r="J42" s="112" t="str">
        <f>DESSERTS!B47</f>
        <v>BrStraw_100x100.png</v>
      </c>
      <c r="K42" s="113" t="str">
        <f>DESSERTS!D47</f>
        <v>BrStraw_500x250.png</v>
      </c>
      <c r="M42" s="112" t="s">
        <v>402</v>
      </c>
      <c r="N42" s="113" t="s">
        <v>403</v>
      </c>
      <c r="P42" s="112" t="str">
        <f>'DRINKS (Non-Alc)'!B45</f>
        <v>BounceCCh-Thumb.png</v>
      </c>
      <c r="Q42" s="113" t="str">
        <f>'DRINKS (Non-Alc)'!D45</f>
        <v>BounceCCh-500x250.png</v>
      </c>
      <c r="S42" s="116" t="str">
        <f>EXTRAS!B45</f>
        <v>PlateNap_100x100.png</v>
      </c>
      <c r="T42" s="117" t="str">
        <f>EXTRAS!D45</f>
        <v>PlateNap_500x250.png</v>
      </c>
      <c r="V42" s="132" t="s">
        <v>185</v>
      </c>
    </row>
    <row r="43" spans="1:22" ht="17" x14ac:dyDescent="0.15">
      <c r="D43" s="112" t="str">
        <f>PIZZA!B18</f>
        <v>Margharita_100x100.png</v>
      </c>
      <c r="E43" s="113" t="str">
        <f>PIZZA!D18</f>
        <v>Margharita_500x250.png</v>
      </c>
      <c r="G43" s="116" t="str">
        <f>'DAVE''S DEALS'!B10</f>
        <v>Survival_100x100.png</v>
      </c>
      <c r="H43" s="117" t="str">
        <f>'DAVE''S DEALS'!D10</f>
        <v>Survival_500x250.png</v>
      </c>
      <c r="J43" s="112" t="str">
        <f>DESSERTS!B48</f>
        <v>BrVan_100x100.png</v>
      </c>
      <c r="K43" s="113" t="str">
        <f>DESSERTS!D48</f>
        <v>BrVan_500x250.png</v>
      </c>
      <c r="M43" s="112" t="s">
        <v>1251</v>
      </c>
      <c r="N43" s="113" t="s">
        <v>1252</v>
      </c>
      <c r="P43" s="112" t="str">
        <f>'DRINKS (Non-Alc)'!B46</f>
        <v>BounceMangP-Thumb.png</v>
      </c>
      <c r="Q43" s="113" t="str">
        <f>'DRINKS (Non-Alc)'!D46</f>
        <v>BounceMangP-500x250.png</v>
      </c>
      <c r="S43" s="127" t="str">
        <f>EXTRAS!B46</f>
        <v>ParmPep_100x100.png</v>
      </c>
      <c r="T43" s="117" t="str">
        <f>EXTRAS!D46</f>
        <v>ParmPep_500x250.png</v>
      </c>
      <c r="V43" s="132" t="s">
        <v>302</v>
      </c>
    </row>
    <row r="44" spans="1:22" ht="17" x14ac:dyDescent="0.15">
      <c r="D44" s="112" t="str">
        <f>PIZZA!B19</f>
        <v>Meateater_100x100.png</v>
      </c>
      <c r="E44" s="113" t="str">
        <f>PIZZA!D19</f>
        <v>Meateater_500x250.png</v>
      </c>
      <c r="G44" s="116" t="str">
        <f>'DAVE''S DEALS'!B11</f>
        <v>FreeDelivery_100x100.png</v>
      </c>
      <c r="H44" s="117"/>
      <c r="J44" s="112" t="str">
        <f>DESSERTS!B49</f>
        <v>TalentiMango_100x100.png</v>
      </c>
      <c r="K44" s="113" t="str">
        <f>DESSERTS!D49</f>
        <v>TalentiMango_500x250.png</v>
      </c>
      <c r="M44" s="112" t="s">
        <v>356</v>
      </c>
      <c r="N44" s="113" t="s">
        <v>357</v>
      </c>
      <c r="P44" s="112" t="str">
        <f>'DRINKS (Non-Alc)'!B47</f>
        <v>BounceOrGfr-Thumb.png</v>
      </c>
      <c r="Q44" s="113" t="str">
        <f>'DRINKS (Non-Alc)'!D47</f>
        <v>BounceOrGfr-500x250.png</v>
      </c>
      <c r="S44" s="116" t="str">
        <f>EXTRAS!B47</f>
        <v>GBandana_100x100.png</v>
      </c>
      <c r="T44" s="117" t="str">
        <f>EXTRAS!D47</f>
        <v>GBandana_500x250.png</v>
      </c>
      <c r="V44" s="132" t="s">
        <v>304</v>
      </c>
    </row>
    <row r="45" spans="1:22" ht="17" x14ac:dyDescent="0.15">
      <c r="D45" s="112" t="str">
        <f>PIZZA!B20</f>
        <v>Works_100x100.png</v>
      </c>
      <c r="E45" s="113" t="str">
        <f>PIZZA!D20</f>
        <v>Works_500x250.png</v>
      </c>
      <c r="G45" s="116"/>
      <c r="H45" s="117"/>
      <c r="J45" s="112" t="str">
        <f>DESSERTS!B50</f>
        <v>TalentiRasp_100x100.png</v>
      </c>
      <c r="K45" s="113" t="str">
        <f>DESSERTS!D50</f>
        <v>TalentiRasp_500x250.png</v>
      </c>
      <c r="M45" s="112" t="s">
        <v>358</v>
      </c>
      <c r="N45" s="113" t="s">
        <v>359</v>
      </c>
      <c r="P45" s="112" t="str">
        <f>'DRINKS (Non-Alc)'!B48</f>
        <v>BounceTriB-Thumb.png</v>
      </c>
      <c r="Q45" s="113" t="str">
        <f>'DRINKS (Non-Alc)'!D48</f>
        <v>BounceTriB-500x250.png</v>
      </c>
      <c r="S45" s="116" t="str">
        <f>EXTRAS!B48</f>
        <v>OBandana_100x100.png</v>
      </c>
      <c r="T45" s="117" t="str">
        <f>EXTRAS!D48</f>
        <v>OBandana_500x250.png</v>
      </c>
      <c r="V45" s="132" t="s">
        <v>306</v>
      </c>
    </row>
    <row r="46" spans="1:22" ht="17" x14ac:dyDescent="0.15">
      <c r="D46" s="112"/>
      <c r="E46" s="113"/>
      <c r="G46" s="116"/>
      <c r="H46" s="117"/>
      <c r="J46" s="112" t="str">
        <f>DESSERTS!B51</f>
        <v>BJChubbyH_100x100.png</v>
      </c>
      <c r="K46" s="113" t="str">
        <f>DESSERTS!D51</f>
        <v>BJChubbyH_500x250.png</v>
      </c>
      <c r="M46" s="112" t="s">
        <v>1243</v>
      </c>
      <c r="N46" s="113" t="s">
        <v>1244</v>
      </c>
      <c r="P46" s="112" t="str">
        <f>'DRINKS (Non-Alc)'!B49</f>
        <v>RamblerGF12-Thumb.png</v>
      </c>
      <c r="Q46" s="113" t="str">
        <f>'DRINKS (Non-Alc)'!D49</f>
        <v>RamblerGF12-500x250.png</v>
      </c>
      <c r="S46" s="127" t="str">
        <f>EXTRAS!B49</f>
        <v>BuffaloSauce_100x100.png</v>
      </c>
      <c r="T46" s="117" t="str">
        <f>EXTRAS!D49</f>
        <v>BuffaloSauce_500x250.png</v>
      </c>
      <c r="V46" s="132" t="s">
        <v>308</v>
      </c>
    </row>
    <row r="47" spans="1:22" ht="17" x14ac:dyDescent="0.15">
      <c r="D47" s="112"/>
      <c r="E47" s="113"/>
      <c r="G47" s="116"/>
      <c r="H47" s="117"/>
      <c r="J47" s="112" t="str">
        <f>DESSERTS!B52</f>
        <v>BJChunkyM_100x100.png</v>
      </c>
      <c r="K47" s="113" t="str">
        <f>DESSERTS!D52</f>
        <v>BJChunkyM_500x250.png</v>
      </c>
      <c r="M47" s="112" t="s">
        <v>268</v>
      </c>
      <c r="N47" s="113" t="s">
        <v>269</v>
      </c>
      <c r="P47" s="112" t="str">
        <f>'DRINKS (Non-Alc)'!B50</f>
        <v>RamblerLL12-Thumb.png</v>
      </c>
      <c r="Q47" s="113" t="str">
        <f>'DRINKS (Non-Alc)'!D50</f>
        <v>RamblerLL12-500x250.png</v>
      </c>
      <c r="S47" s="116" t="str">
        <f>EXTRAS!B50</f>
        <v>Ranch_100x100.png</v>
      </c>
      <c r="T47" s="117" t="str">
        <f>EXTRAS!D50</f>
        <v>Ranch_500x250.png</v>
      </c>
      <c r="V47" s="132" t="s">
        <v>276</v>
      </c>
    </row>
    <row r="48" spans="1:22" ht="17" x14ac:dyDescent="0.15">
      <c r="D48" s="112"/>
      <c r="E48" s="113"/>
      <c r="G48" s="116"/>
      <c r="H48" s="117"/>
      <c r="J48" s="112" t="str">
        <f>DESSERTS!B53</f>
        <v>BJPumpkinC_100x100.png</v>
      </c>
      <c r="K48" s="113" t="str">
        <f>DESSERTS!D53</f>
        <v>BJPumpkinC_500x250.png</v>
      </c>
      <c r="M48" s="112" t="s">
        <v>294</v>
      </c>
      <c r="N48" s="113" t="s">
        <v>295</v>
      </c>
      <c r="P48" s="112" t="str">
        <f>'DRINKS (Non-Alc)'!B51</f>
        <v>RamblerOrg12-Thumb.png</v>
      </c>
      <c r="Q48" s="113" t="str">
        <f>'DRINKS (Non-Alc)'!D51</f>
        <v>RamblerOrg12-500x250.png</v>
      </c>
      <c r="S48" s="127" t="str">
        <f>EXTRAS!B51</f>
        <v>RedSauce_100x100.png</v>
      </c>
      <c r="T48" s="117" t="str">
        <f>EXTRAS!D51</f>
        <v>RedSauce_500x250.png</v>
      </c>
      <c r="V48" s="132" t="s">
        <v>278</v>
      </c>
    </row>
    <row r="49" spans="4:22" ht="17" x14ac:dyDescent="0.15">
      <c r="D49" s="112"/>
      <c r="E49" s="113"/>
      <c r="G49" s="116"/>
      <c r="H49" s="117"/>
      <c r="J49" s="112" t="str">
        <f>DESSERTS!B54</f>
        <v>BJCDchunk_100x100.png</v>
      </c>
      <c r="K49" s="113" t="str">
        <f>DESSERTS!D54</f>
        <v>BJCDchunk_500x250.png</v>
      </c>
      <c r="M49" s="112" t="s">
        <v>460</v>
      </c>
      <c r="N49" s="113" t="s">
        <v>461</v>
      </c>
      <c r="P49" s="112" t="str">
        <f>'DRINKS (Non-Alc)'!B52</f>
        <v>CelArcticVibe_100x100.png</v>
      </c>
      <c r="Q49" s="113" t="str">
        <f>'DRINKS (Non-Alc)'!D52</f>
        <v>CelArcticVibe_500x250.png</v>
      </c>
      <c r="S49" s="112" t="str">
        <f>EXTRAS!B52</f>
        <v>BananaPep_100x100.png</v>
      </c>
      <c r="T49" s="117" t="str">
        <f>EXTRAS!D52</f>
        <v>BananaPep_500x250.png</v>
      </c>
      <c r="V49" s="132" t="s">
        <v>288</v>
      </c>
    </row>
    <row r="50" spans="4:22" ht="17" x14ac:dyDescent="0.15">
      <c r="D50" s="112"/>
      <c r="E50" s="113"/>
      <c r="G50" s="116"/>
      <c r="H50" s="117"/>
      <c r="J50" s="112" t="str">
        <f>DESSERTS!B55</f>
        <v>BJHBchunk_100x100.png</v>
      </c>
      <c r="K50" s="113" t="str">
        <f>DESSERTS!D55</f>
        <v>BJHBchunk_500x250.png</v>
      </c>
      <c r="M50" s="112" t="s">
        <v>458</v>
      </c>
      <c r="N50" s="113" t="s">
        <v>459</v>
      </c>
      <c r="P50" s="112" t="str">
        <f>'DRINKS (Non-Alc)'!B53</f>
        <v>CelCola_100x100.png</v>
      </c>
      <c r="Q50" s="113" t="str">
        <f>'DRINKS (Non-Alc)'!D53</f>
        <v>CelCola_500x250.png</v>
      </c>
      <c r="S50" s="112" t="str">
        <f>EXTRAS!B53</f>
        <v>Jalapenos_100x100.png</v>
      </c>
      <c r="T50" s="117" t="str">
        <f>EXTRAS!D53</f>
        <v>Jalapenos_500x250.png</v>
      </c>
      <c r="V50" s="132" t="s">
        <v>286</v>
      </c>
    </row>
    <row r="51" spans="4:22" ht="18" thickBot="1" x14ac:dyDescent="0.2">
      <c r="D51" s="114">
        <f>SUBTOTAL(103,PizzaList[Thumb])</f>
        <v>13</v>
      </c>
      <c r="E51" s="115">
        <f>SUBTOTAL(103,PizzaList[Web Image])</f>
        <v>13</v>
      </c>
      <c r="G51" s="118">
        <f>SUBTOTAL(103,DDealList[Thumb])</f>
        <v>4</v>
      </c>
      <c r="H51" s="119">
        <f>SUBTOTAL(103,DDealList[Web Image])</f>
        <v>3</v>
      </c>
      <c r="J51" s="112" t="str">
        <f>DESSERTS!B56</f>
        <v>BJBrownieBC_100x100.png</v>
      </c>
      <c r="K51" s="113" t="str">
        <f>DESSERTS!D56</f>
        <v>BJBrownieBC_500x250.png</v>
      </c>
      <c r="M51" s="112" t="s">
        <v>1269</v>
      </c>
      <c r="N51" s="113" t="s">
        <v>1268</v>
      </c>
      <c r="P51" s="112" t="str">
        <f>'DRINKS (Non-Alc)'!B54</f>
        <v>CelApplePear_100x100.png</v>
      </c>
      <c r="Q51" s="113" t="str">
        <f>'DRINKS (Non-Alc)'!D54</f>
        <v>CelApplePear_500x250.png</v>
      </c>
      <c r="S51" s="112"/>
      <c r="T51" s="113"/>
      <c r="V51" s="132" t="s">
        <v>292</v>
      </c>
    </row>
    <row r="52" spans="4:22" ht="18" thickBot="1" x14ac:dyDescent="0.2">
      <c r="J52" s="112" t="str">
        <f>DESSERTS!B57</f>
        <v>BJMandC_100x100.png</v>
      </c>
      <c r="K52" s="113" t="str">
        <f>DESSERTS!D57</f>
        <v>BJMandC_500x250.png</v>
      </c>
      <c r="M52" s="112" t="s">
        <v>334</v>
      </c>
      <c r="N52" s="113" t="s">
        <v>335</v>
      </c>
      <c r="P52" s="112" t="str">
        <f>'DRINKS (Non-Alc)'!B55</f>
        <v>CelGrapeRush_100x100.png</v>
      </c>
      <c r="Q52" s="113" t="str">
        <f>'DRINKS (Non-Alc)'!D55</f>
        <v>CelGrapeRush_500x250.png</v>
      </c>
      <c r="S52" s="112"/>
      <c r="T52" s="113"/>
      <c r="V52" s="132" t="s">
        <v>290</v>
      </c>
    </row>
    <row r="53" spans="4:22" ht="19" x14ac:dyDescent="0.15">
      <c r="D53" s="110" t="s">
        <v>675</v>
      </c>
      <c r="E53" s="111">
        <f>POMPix[[#Totals],[Item Web Thumb filename]]+POMPix[[#Totals],[Item Web Image filename]]</f>
        <v>3</v>
      </c>
      <c r="G53" s="110" t="s">
        <v>979</v>
      </c>
      <c r="H53" s="111">
        <f>OffMPix[[#Totals],[Item Web Thumb filename]]+OffMPix[[#Totals],[Item Web Image filename]]</f>
        <v>2</v>
      </c>
      <c r="J53" s="112" t="str">
        <f>DESSERTS!B58</f>
        <v>BJMintCC_100x100.png</v>
      </c>
      <c r="K53" s="113" t="str">
        <f>DESSERTS!D58</f>
        <v>BJMintCC_500x250.png</v>
      </c>
      <c r="M53" s="112" t="s">
        <v>332</v>
      </c>
      <c r="N53" s="113" t="s">
        <v>333</v>
      </c>
      <c r="P53" s="112" t="str">
        <f>'DRINKS (Non-Alc)'!B56</f>
        <v>CelKiwiGuava_100x100.png</v>
      </c>
      <c r="Q53" s="113" t="str">
        <f>'DRINKS (Non-Alc)'!D56</f>
        <v>CelKiwiGuava_500x250.png</v>
      </c>
      <c r="S53" s="112"/>
      <c r="T53" s="113"/>
      <c r="V53" s="132" t="s">
        <v>282</v>
      </c>
    </row>
    <row r="54" spans="4:22" ht="17" x14ac:dyDescent="0.15">
      <c r="D54" s="116" t="s">
        <v>598</v>
      </c>
      <c r="E54" s="117" t="s">
        <v>1</v>
      </c>
      <c r="G54" s="116" t="s">
        <v>598</v>
      </c>
      <c r="H54" s="117" t="s">
        <v>1</v>
      </c>
      <c r="J54" s="112" t="str">
        <f>DESSERTS!B59</f>
        <v>BJNetflix_100x100.png</v>
      </c>
      <c r="K54" s="113" t="str">
        <f>DESSERTS!D59</f>
        <v>BJNetflix_500x250.png</v>
      </c>
      <c r="M54" s="112" t="s">
        <v>336</v>
      </c>
      <c r="N54" s="113" t="s">
        <v>337</v>
      </c>
      <c r="P54" s="112" t="str">
        <f>'DRINKS (Non-Alc)'!B57</f>
        <v>CelManPass_100x100.png</v>
      </c>
      <c r="Q54" s="113" t="str">
        <f>'DRINKS (Non-Alc)'!D57</f>
        <v>CelManPass_500x250.png</v>
      </c>
      <c r="S54" s="112"/>
      <c r="T54" s="113"/>
      <c r="V54" s="132" t="s">
        <v>284</v>
      </c>
    </row>
    <row r="55" spans="4:22" ht="17" x14ac:dyDescent="0.15">
      <c r="D55" s="116" t="str">
        <f>POM!B8</f>
        <v>CurrentPOM_100x100.png</v>
      </c>
      <c r="E55" s="117" t="str">
        <f>POM!D8</f>
        <v>CurrentPOM_500x250.png</v>
      </c>
      <c r="G55" s="116" t="str" cm="1">
        <f t="array" ref="G55">OffMPix[Item Web Thumb filename]</f>
        <v>stuffer_100x100.png</v>
      </c>
      <c r="H55" s="117" t="str" cm="1">
        <f t="array" ref="H55">OffMPix[Item Web Image filename]</f>
        <v>stuffer_500x250.png</v>
      </c>
      <c r="J55" s="112" t="str">
        <f>DESSERTS!B60</f>
        <v>MagDSSC_100x100.png</v>
      </c>
      <c r="K55" s="113" t="str">
        <f>DESSERTS!D60</f>
        <v>MagDSSC_500x250.png</v>
      </c>
      <c r="M55" s="112" t="s">
        <v>354</v>
      </c>
      <c r="N55" s="113" t="s">
        <v>355</v>
      </c>
      <c r="P55" s="112" t="str">
        <f>'DRINKS (Non-Alc)'!B58</f>
        <v>CelOrange_100x100.png</v>
      </c>
      <c r="Q55" s="113" t="str">
        <f>'DRINKS (Non-Alc)'!D58</f>
        <v>CelOrange_500x250.png</v>
      </c>
      <c r="S55" s="112"/>
      <c r="T55" s="113"/>
      <c r="V55" s="132" t="s">
        <v>344</v>
      </c>
    </row>
    <row r="56" spans="4:22" ht="17" x14ac:dyDescent="0.15">
      <c r="D56" s="116" t="str">
        <f>POM!B9</f>
        <v>CurrentPOM_sq_NoDesc.png</v>
      </c>
      <c r="E56" s="117"/>
      <c r="G56" s="116"/>
      <c r="H56" s="117"/>
      <c r="J56" s="112" t="str">
        <f>DESSERTS!B61</f>
        <v>BJAmericone_100x100.png</v>
      </c>
      <c r="K56" s="113" t="str">
        <f>DESSERTS!D61</f>
        <v>BJAmericone_500x250.png</v>
      </c>
      <c r="M56" s="112" t="s">
        <v>364</v>
      </c>
      <c r="N56" s="113" t="s">
        <v>365</v>
      </c>
      <c r="P56" s="112" t="str">
        <f>'DRINKS (Non-Alc)'!B59</f>
        <v>CelPeachManGT_100x100.png</v>
      </c>
      <c r="Q56" s="113" t="str">
        <f>'DRINKS (Non-Alc)'!D59</f>
        <v>CelPeachManGT_500x250.png</v>
      </c>
      <c r="S56" s="112"/>
      <c r="T56" s="113"/>
      <c r="V56" s="132" t="s">
        <v>342</v>
      </c>
    </row>
    <row r="57" spans="4:22" ht="17" x14ac:dyDescent="0.15">
      <c r="D57" s="116"/>
      <c r="E57" s="117"/>
      <c r="G57" s="116"/>
      <c r="H57" s="117"/>
      <c r="J57" s="112" t="str">
        <f>DESSERTS!B62</f>
        <v>BJCGarcia_100x100.png</v>
      </c>
      <c r="K57" s="113" t="str">
        <f>DESSERTS!D62</f>
        <v>BJCGarcia_500x250.png</v>
      </c>
      <c r="M57" s="112" t="s">
        <v>362</v>
      </c>
      <c r="N57" s="113" t="s">
        <v>363</v>
      </c>
      <c r="P57" s="112" t="str">
        <f>'DRINKS (Non-Alc)'!B60</f>
        <v>CelPeachVibe_100x100.png</v>
      </c>
      <c r="Q57" s="113" t="str">
        <f>'DRINKS (Non-Alc)'!D60</f>
        <v>CelPeachVibe_500x250.png</v>
      </c>
      <c r="S57" s="112"/>
      <c r="T57" s="113"/>
      <c r="V57" s="132" t="s">
        <v>348</v>
      </c>
    </row>
    <row r="58" spans="4:22" ht="18" thickBot="1" x14ac:dyDescent="0.2">
      <c r="D58" s="114">
        <f>SUBTOTAL(103,POMList[Thumb])</f>
        <v>2</v>
      </c>
      <c r="E58" s="115">
        <f>SUBTOTAL(103,POMList[Web Image])</f>
        <v>1</v>
      </c>
      <c r="G58" s="116"/>
      <c r="H58" s="117"/>
      <c r="J58" s="112" t="str">
        <f>DESSERTS!B63</f>
        <v>BJCDough_100x100.png</v>
      </c>
      <c r="K58" s="113" t="str">
        <f>DESSERTS!D63</f>
        <v>BJCDough_500x250.png</v>
      </c>
      <c r="M58" s="112" t="s">
        <v>1253</v>
      </c>
      <c r="N58" s="113" t="s">
        <v>1261</v>
      </c>
      <c r="P58" s="112" t="str">
        <f>'DRINKS (Non-Alc)'!B61</f>
        <v>CelRaspAcaiGT_100x100.png</v>
      </c>
      <c r="Q58" s="113" t="str">
        <f>'DRINKS (Non-Alc)'!D61</f>
        <v>CelRaspAcaiGT_500x250.png</v>
      </c>
      <c r="S58" s="112"/>
      <c r="T58" s="113"/>
      <c r="V58" s="132" t="s">
        <v>346</v>
      </c>
    </row>
    <row r="59" spans="4:22" ht="18" thickBot="1" x14ac:dyDescent="0.2">
      <c r="G59" s="116"/>
      <c r="H59" s="117"/>
      <c r="J59" s="112" t="str">
        <f>DESSERTS!B64</f>
        <v>BJFBrownie_100x100.png</v>
      </c>
      <c r="K59" s="113" t="str">
        <f>DESSERTS!D64</f>
        <v>BJFBrownie_500x250.png</v>
      </c>
      <c r="M59" s="112" t="s">
        <v>366</v>
      </c>
      <c r="N59" s="113" t="s">
        <v>367</v>
      </c>
      <c r="P59" s="112" t="str">
        <f>'DRINKS (Non-Alc)'!B62</f>
        <v>CelStrawGuava_100x100.png</v>
      </c>
      <c r="Q59" s="113" t="str">
        <f>'DRINKS (Non-Alc)'!D62</f>
        <v>CelStrawGuava_500x250.png</v>
      </c>
      <c r="S59" s="112"/>
      <c r="T59" s="113"/>
      <c r="V59" s="132" t="s">
        <v>338</v>
      </c>
    </row>
    <row r="60" spans="4:22" ht="20" thickBot="1" x14ac:dyDescent="0.2">
      <c r="D60" s="110" t="s">
        <v>69</v>
      </c>
      <c r="E60" s="111">
        <f>RollPix[[#Totals],[Item Web Thumb filename]]+RollPix[[#Totals],[Item Web Image filename]]</f>
        <v>4</v>
      </c>
      <c r="G60" s="118">
        <f>SUBTOTAL(103,OffMList[Thumb])</f>
        <v>1</v>
      </c>
      <c r="H60" s="119">
        <f>SUBTOTAL(103,OffMList[Web Image])</f>
        <v>1</v>
      </c>
      <c r="J60" s="112" t="str">
        <f>DESSERTS!B65</f>
        <v>BJHBaked_100x100.png</v>
      </c>
      <c r="K60" s="113" t="str">
        <f>DESSERTS!D65</f>
        <v>BJHBaked_500x250.png</v>
      </c>
      <c r="M60" s="112" t="s">
        <v>370</v>
      </c>
      <c r="N60" s="113" t="s">
        <v>371</v>
      </c>
      <c r="P60" s="112" t="str">
        <f>'DRINKS (Non-Alc)'!B63</f>
        <v>CelStrawLemon_100x100.png</v>
      </c>
      <c r="Q60" s="113" t="str">
        <f>'DRINKS (Non-Alc)'!D63</f>
        <v>CelStrawLemon_500x250.png</v>
      </c>
      <c r="S60" s="112"/>
      <c r="T60" s="113"/>
      <c r="V60" s="132" t="s">
        <v>340</v>
      </c>
    </row>
    <row r="61" spans="4:22" ht="17" x14ac:dyDescent="0.15">
      <c r="D61" s="116" t="s">
        <v>598</v>
      </c>
      <c r="E61" s="117" t="s">
        <v>1</v>
      </c>
      <c r="J61" s="112" t="str">
        <f>DESSERTS!B66</f>
        <v>BJPhish_100x100.png</v>
      </c>
      <c r="K61" s="113" t="str">
        <f>DESSERTS!D66</f>
        <v>BJPhish_500x250.png</v>
      </c>
      <c r="M61" s="112" t="s">
        <v>368</v>
      </c>
      <c r="N61" s="113" t="s">
        <v>369</v>
      </c>
      <c r="P61" s="112" t="str">
        <f>'DRINKS (Non-Alc)'!B64</f>
        <v>CelTropVibe_100x100.png</v>
      </c>
      <c r="Q61" s="113" t="str">
        <f>'DRINKS (Non-Alc)'!D64</f>
        <v>CelTropVibe_500x250.png</v>
      </c>
      <c r="S61" s="112"/>
      <c r="T61" s="113"/>
      <c r="V61" s="132" t="s">
        <v>356</v>
      </c>
    </row>
    <row r="62" spans="4:22" ht="17" x14ac:dyDescent="0.15">
      <c r="D62" s="112" t="str">
        <f>ROLLS!B8</f>
        <v>CheeZRolls_100x100.png</v>
      </c>
      <c r="E62" s="113" t="str">
        <f>ROLLS!D8</f>
        <v>CheeZRolls_500x250.png</v>
      </c>
      <c r="J62" s="112" t="str">
        <f>DESSERTS!B67</f>
        <v>BJSChzCake_100x100.png</v>
      </c>
      <c r="K62" s="113" t="str">
        <f>DESSERTS!D67</f>
        <v>BJSChzCake_500x250.png</v>
      </c>
      <c r="M62" s="112" t="s">
        <v>1254</v>
      </c>
      <c r="N62" s="113" t="s">
        <v>1262</v>
      </c>
      <c r="P62" s="112" t="str">
        <f>'DRINKS (Non-Alc)'!B65</f>
        <v>CelWatermelon_100x100.png</v>
      </c>
      <c r="Q62" s="113" t="str">
        <f>'DRINKS (Non-Alc)'!D65</f>
        <v>CelWatermelon_500x250.png</v>
      </c>
      <c r="S62" s="112"/>
      <c r="T62" s="113"/>
      <c r="V62" s="132" t="s">
        <v>358</v>
      </c>
    </row>
    <row r="63" spans="4:22" ht="17" x14ac:dyDescent="0.15">
      <c r="D63" s="112" t="str">
        <f>ROLLS!B9</f>
        <v>PepRolls2_100x100.png</v>
      </c>
      <c r="E63" s="113" t="str">
        <f>ROLLS!D9</f>
        <v>PepRolls2_500x250.png</v>
      </c>
      <c r="J63" s="112" t="str">
        <f>DESSERTS!B68</f>
        <v>BJTonDough_100x100.png</v>
      </c>
      <c r="K63" s="113" t="str">
        <f>DESSERTS!D68</f>
        <v>BJTonDough_500x250.png</v>
      </c>
      <c r="M63" s="112" t="s">
        <v>360</v>
      </c>
      <c r="N63" s="113" t="s">
        <v>361</v>
      </c>
      <c r="P63" s="112" t="str">
        <f>'DRINKS (Non-Alc)'!B66</f>
        <v>CelWBerry_100x100.png</v>
      </c>
      <c r="Q63" s="113" t="str">
        <f>'DRINKS (Non-Alc)'!D66</f>
        <v>CelWBerry_500x250.png</v>
      </c>
      <c r="S63" s="112"/>
      <c r="T63" s="113"/>
      <c r="V63" s="132" t="s">
        <v>1243</v>
      </c>
    </row>
    <row r="64" spans="4:22" ht="17" x14ac:dyDescent="0.15">
      <c r="D64" s="112"/>
      <c r="E64" s="113"/>
      <c r="J64" s="112" t="str">
        <f>DESSERTS!B69</f>
        <v>AppleStrudel_100x100.png</v>
      </c>
      <c r="K64" s="113" t="str">
        <f>DESSERTS!D69</f>
        <v>AppleStrudel_500x250.png</v>
      </c>
      <c r="M64" s="112" t="s">
        <v>542</v>
      </c>
      <c r="N64" s="113" t="s">
        <v>543</v>
      </c>
      <c r="P64" s="112" t="str">
        <f>'DRINKS (Non-Alc)'!B67</f>
        <v>CelStCucLime_100x100.png</v>
      </c>
      <c r="Q64" s="113" t="str">
        <f>'DRINKS (Non-Alc)'!D67</f>
        <v>CelStCucLime_250x500.png</v>
      </c>
      <c r="S64" s="112"/>
      <c r="T64" s="113"/>
      <c r="V64" s="132" t="s">
        <v>334</v>
      </c>
    </row>
    <row r="65" spans="4:22" ht="17" x14ac:dyDescent="0.15">
      <c r="D65" s="112"/>
      <c r="E65" s="113"/>
      <c r="J65" s="112" t="str">
        <f>DESSERTS!B70</f>
        <v>CherryStrudel_100x100.png</v>
      </c>
      <c r="K65" s="113" t="str">
        <f>DESSERTS!D70</f>
        <v>CherryStrudel_500x250.png</v>
      </c>
      <c r="M65" s="112" t="s">
        <v>540</v>
      </c>
      <c r="N65" s="113" t="s">
        <v>541</v>
      </c>
      <c r="P65" s="112" t="str">
        <f>'DRINKS (Non-Alc)'!B68</f>
        <v>CelStGfruit_100x100.png</v>
      </c>
      <c r="Q65" s="113" t="str">
        <f>'DRINKS (Non-Alc)'!D68</f>
        <v>CelStGfruit_250x500.png</v>
      </c>
      <c r="S65" s="112"/>
      <c r="T65" s="113"/>
      <c r="V65" s="132" t="s">
        <v>332</v>
      </c>
    </row>
    <row r="66" spans="4:22" ht="17" x14ac:dyDescent="0.15">
      <c r="D66" s="112"/>
      <c r="E66" s="113"/>
      <c r="J66" s="112" t="str">
        <f>DESSERTS!B71</f>
        <v>ChocoChipPizza_100x100.png</v>
      </c>
      <c r="K66" s="113" t="str">
        <f>DESSERTS!D71</f>
        <v>ChocoChipPizza_500x250.png</v>
      </c>
      <c r="M66" s="112" t="s">
        <v>538</v>
      </c>
      <c r="N66" s="113" t="s">
        <v>539</v>
      </c>
      <c r="P66" s="112" t="str">
        <f>'DRINKS (Non-Alc)'!B69</f>
        <v>CelStOrPom_100x100.png</v>
      </c>
      <c r="Q66" s="113" t="str">
        <f>'DRINKS (Non-Alc)'!D69</f>
        <v>CelStOrPom_250x500.png</v>
      </c>
      <c r="S66" s="112"/>
      <c r="T66" s="113"/>
      <c r="V66" s="132" t="s">
        <v>336</v>
      </c>
    </row>
    <row r="67" spans="4:22" ht="18" thickBot="1" x14ac:dyDescent="0.2">
      <c r="D67" s="118">
        <f>SUBTOTAL(103,RollList[Thumb])</f>
        <v>2</v>
      </c>
      <c r="E67" s="119">
        <f>SUBTOTAL(103,RollList[Web Image])</f>
        <v>2</v>
      </c>
      <c r="J67" s="112" t="str">
        <f>DESSERTS!B72</f>
        <v>Cinnamonstyxz_100x100.png</v>
      </c>
      <c r="K67" s="113" t="str">
        <f>DESSERTS!D72</f>
        <v>Cinnamonstyxz_500x250.png</v>
      </c>
      <c r="M67" s="112" t="s">
        <v>380</v>
      </c>
      <c r="N67" s="113" t="s">
        <v>381</v>
      </c>
      <c r="P67" s="112" t="str">
        <f>'DRINKS (Non-Alc)'!B70</f>
        <v>CelStWmelon_250x500.png</v>
      </c>
      <c r="Q67" s="113" t="str">
        <f>'DRINKS (Non-Alc)'!D70</f>
        <v>CelStWmelon_100x100.png</v>
      </c>
      <c r="S67" s="112"/>
      <c r="T67" s="113"/>
      <c r="V67" s="132" t="s">
        <v>364</v>
      </c>
    </row>
    <row r="68" spans="4:22" ht="18" thickBot="1" x14ac:dyDescent="0.2">
      <c r="J68" s="112"/>
      <c r="K68" s="113"/>
      <c r="M68" s="112" t="s">
        <v>378</v>
      </c>
      <c r="N68" s="113" t="s">
        <v>379</v>
      </c>
      <c r="P68" s="112" t="str">
        <f>'DRINKS (Non-Alc)'!B71</f>
        <v>BangBerry-Thumb.png</v>
      </c>
      <c r="Q68" s="113" t="str">
        <f>'DRINKS (Non-Alc)'!D71</f>
        <v>BangBerry-500x250.png</v>
      </c>
      <c r="S68" s="112"/>
      <c r="T68" s="113"/>
      <c r="V68" s="132" t="s">
        <v>362</v>
      </c>
    </row>
    <row r="69" spans="4:22" ht="19" x14ac:dyDescent="0.15">
      <c r="D69" s="110" t="s">
        <v>131</v>
      </c>
      <c r="E69" s="111">
        <f>SalPix[[#Totals],[Item Web Thumb filename]]+SalPix[[#Totals],[Item Web Image filename]]</f>
        <v>12</v>
      </c>
      <c r="J69" s="112"/>
      <c r="K69" s="113"/>
      <c r="M69" s="112" t="s">
        <v>372</v>
      </c>
      <c r="N69" s="113" t="s">
        <v>373</v>
      </c>
      <c r="P69" s="112" t="str">
        <f>'DRINKS (Non-Alc)'!B72</f>
        <v>BangCC16-Thumb.png</v>
      </c>
      <c r="Q69" s="113" t="str">
        <f>'DRINKS (Non-Alc)'!D72</f>
        <v>BangCC16-500x250.png</v>
      </c>
      <c r="S69" s="112"/>
      <c r="T69" s="113"/>
      <c r="V69" s="132" t="s">
        <v>366</v>
      </c>
    </row>
    <row r="70" spans="4:22" ht="17" x14ac:dyDescent="0.15">
      <c r="D70" s="116" t="s">
        <v>1124</v>
      </c>
      <c r="E70" s="117" t="s">
        <v>1125</v>
      </c>
      <c r="J70" s="112"/>
      <c r="K70" s="113"/>
      <c r="M70" s="112" t="s">
        <v>374</v>
      </c>
      <c r="N70" s="113" t="s">
        <v>375</v>
      </c>
      <c r="P70" s="112" t="str">
        <f>'DRINKS (Non-Alc)'!B73</f>
        <v>BangPP16-Thumb.png</v>
      </c>
      <c r="Q70" s="113" t="str">
        <f>'DRINKS (Non-Alc)'!D73</f>
        <v>BangPP16-500x250.png</v>
      </c>
      <c r="S70" s="112"/>
      <c r="T70" s="113"/>
      <c r="V70" s="132" t="s">
        <v>370</v>
      </c>
    </row>
    <row r="71" spans="4:22" ht="17" x14ac:dyDescent="0.15">
      <c r="D71" s="120" t="str">
        <f>SALADS!B8</f>
        <v>CaesarSal_100x100.png</v>
      </c>
      <c r="E71" s="121" t="str">
        <f>SALADS!D8</f>
        <v>CaesarSal_500x250.png</v>
      </c>
      <c r="J71" s="112"/>
      <c r="K71" s="113"/>
      <c r="M71" s="112" t="s">
        <v>376</v>
      </c>
      <c r="N71" s="113" t="s">
        <v>377</v>
      </c>
      <c r="P71" s="112" t="str">
        <f>'DRINKS (Non-Alc)'!B74</f>
        <v>BangPHaze-Thumb.png</v>
      </c>
      <c r="Q71" s="113" t="str">
        <f>'DRINKS (Non-Alc)'!D74</f>
        <v>BangPHaze-500x250.png</v>
      </c>
      <c r="S71" s="112"/>
      <c r="T71" s="113"/>
      <c r="V71" s="132" t="s">
        <v>368</v>
      </c>
    </row>
    <row r="72" spans="4:22" ht="17" x14ac:dyDescent="0.15">
      <c r="D72" s="120" t="str">
        <f>SALADS!B9</f>
        <v>CateringSal_100x100.png</v>
      </c>
      <c r="E72" s="121" t="str">
        <f>SALADS!D9</f>
        <v>CateringSal_500x250.png</v>
      </c>
      <c r="J72" s="112"/>
      <c r="K72" s="113"/>
      <c r="M72" s="112" t="s">
        <v>392</v>
      </c>
      <c r="N72" s="113" t="s">
        <v>393</v>
      </c>
      <c r="P72" s="112" t="str">
        <f>'DRINKS (Non-Alc)'!B75</f>
        <v>BangRUni-Thumb.png</v>
      </c>
      <c r="Q72" s="113" t="str">
        <f>'DRINKS (Non-Alc)'!D75</f>
        <v>BangRUni-500x250.png</v>
      </c>
      <c r="S72" s="112"/>
      <c r="T72" s="113"/>
      <c r="V72" s="132" t="s">
        <v>360</v>
      </c>
    </row>
    <row r="73" spans="4:22" ht="17" x14ac:dyDescent="0.15">
      <c r="D73" s="120" t="str">
        <f>SALADS!B10</f>
        <v>ChefSalad_100x100.png</v>
      </c>
      <c r="E73" s="121" t="str">
        <f>SALADS!D10</f>
        <v>ChefSalad_500x250.png</v>
      </c>
      <c r="J73" s="112"/>
      <c r="K73" s="113"/>
      <c r="M73" s="112" t="s">
        <v>390</v>
      </c>
      <c r="N73" s="113" t="s">
        <v>391</v>
      </c>
      <c r="P73" s="112" t="str">
        <f>'DRINKS (Non-Alc)'!B76</f>
        <v>BangSB16-Thumb.png</v>
      </c>
      <c r="Q73" s="113" t="str">
        <f>'DRINKS (Non-Alc)'!D76</f>
        <v>BangSB16-500x250.png</v>
      </c>
      <c r="S73" s="112"/>
      <c r="T73" s="113"/>
      <c r="V73" s="132" t="s">
        <v>392</v>
      </c>
    </row>
    <row r="74" spans="4:22" ht="17" x14ac:dyDescent="0.15">
      <c r="D74" s="120" t="str">
        <f>SALADS!B11</f>
        <v>GardenSal_100x100.png</v>
      </c>
      <c r="E74" s="121" t="str">
        <f>SALADS!D11</f>
        <v>GardenSal_500x250.png</v>
      </c>
      <c r="J74" s="112"/>
      <c r="K74" s="113"/>
      <c r="M74" s="112" t="s">
        <v>396</v>
      </c>
      <c r="N74" s="113" t="s">
        <v>397</v>
      </c>
      <c r="P74" s="112" t="str">
        <f>'DRINKS (Non-Alc)'!B77</f>
        <v>Asst12_100x100.jpg</v>
      </c>
      <c r="Q74" s="113" t="str">
        <f>'DRINKS (Non-Alc)'!D77</f>
        <v>Asst12_500x250.jpg</v>
      </c>
      <c r="S74" s="112"/>
      <c r="T74" s="113"/>
      <c r="V74" s="132" t="s">
        <v>390</v>
      </c>
    </row>
    <row r="75" spans="4:22" ht="17" x14ac:dyDescent="0.15">
      <c r="D75" s="120" t="str">
        <f>SALADS!B12</f>
        <v>GreekSal_100x100.png</v>
      </c>
      <c r="E75" s="121" t="str">
        <f>SALADS!D12</f>
        <v>GreekSal_500x250.png</v>
      </c>
      <c r="J75" s="112"/>
      <c r="K75" s="113"/>
      <c r="M75" s="112" t="s">
        <v>394</v>
      </c>
      <c r="N75" s="113" t="s">
        <v>395</v>
      </c>
      <c r="P75" s="112" t="str">
        <f>'DRINKS (Non-Alc)'!B78</f>
        <v>DietDrP12_100x100.jpg</v>
      </c>
      <c r="Q75" s="113" t="str">
        <f>'DRINKS (Non-Alc)'!D78</f>
        <v>DietDrP12_500x250.jpg</v>
      </c>
      <c r="S75" s="112"/>
      <c r="T75" s="113"/>
      <c r="V75" s="132" t="s">
        <v>396</v>
      </c>
    </row>
    <row r="76" spans="4:22" ht="17" x14ac:dyDescent="0.15">
      <c r="D76" s="120" t="str">
        <f>SALADS!B13</f>
        <v>ItalianSal_100x100.png</v>
      </c>
      <c r="E76" s="121" t="str">
        <f>SALADS!D13</f>
        <v>ItalianSal_500x250.png</v>
      </c>
      <c r="J76" s="112"/>
      <c r="K76" s="113"/>
      <c r="M76" s="112" t="s">
        <v>1255</v>
      </c>
      <c r="N76" s="113" t="s">
        <v>1263</v>
      </c>
      <c r="P76" s="112" t="str">
        <f>'DRINKS (Non-Alc)'!B79</f>
        <v>DrP12_100x100.jpg</v>
      </c>
      <c r="Q76" s="113" t="str">
        <f>'DRINKS (Non-Alc)'!D79</f>
        <v>DrP12_500x250.jpg</v>
      </c>
      <c r="S76" s="112"/>
      <c r="T76" s="113"/>
      <c r="V76" s="132" t="s">
        <v>394</v>
      </c>
    </row>
    <row r="77" spans="4:22" ht="17" x14ac:dyDescent="0.15">
      <c r="D77" s="122"/>
      <c r="E77" s="123"/>
      <c r="J77" s="112"/>
      <c r="K77" s="113"/>
      <c r="M77" s="112" t="s">
        <v>398</v>
      </c>
      <c r="N77" s="113" t="s">
        <v>399</v>
      </c>
      <c r="P77" s="112" t="str">
        <f>'DRINKS (Non-Alc)'!B80</f>
        <v>Pepsi12_100x100.jpg</v>
      </c>
      <c r="Q77" s="113" t="str">
        <f>'DRINKS (Non-Alc)'!D80</f>
        <v>Pepsi12_500x250.jpg</v>
      </c>
      <c r="S77" s="112"/>
      <c r="T77" s="113"/>
      <c r="V77" s="132" t="s">
        <v>398</v>
      </c>
    </row>
    <row r="78" spans="4:22" ht="17" x14ac:dyDescent="0.15">
      <c r="D78" s="122"/>
      <c r="E78" s="123"/>
      <c r="J78" s="112"/>
      <c r="K78" s="113"/>
      <c r="M78" s="112" t="s">
        <v>404</v>
      </c>
      <c r="N78" s="113" t="s">
        <v>405</v>
      </c>
      <c r="P78" s="112" t="str">
        <f>'DRINKS (Non-Alc)'!B81</f>
        <v>BigRed12_100x100.png</v>
      </c>
      <c r="Q78" s="113" t="str">
        <f>'DRINKS (Non-Alc)'!D81</f>
        <v>BigRed12_500x250.png</v>
      </c>
      <c r="S78" s="112"/>
      <c r="T78" s="113"/>
      <c r="V78" s="132" t="s">
        <v>432</v>
      </c>
    </row>
    <row r="79" spans="4:22" ht="17" x14ac:dyDescent="0.15">
      <c r="D79" s="122"/>
      <c r="E79" s="123"/>
      <c r="J79" s="112"/>
      <c r="K79" s="113"/>
      <c r="M79" s="112" t="s">
        <v>406</v>
      </c>
      <c r="N79" s="113" t="s">
        <v>407</v>
      </c>
      <c r="P79" s="112" t="str">
        <f>'DRINKS (Non-Alc)'!B82</f>
        <v>DPepsi12_100x100.png</v>
      </c>
      <c r="Q79" s="113" t="str">
        <f>'DRINKS (Non-Alc)'!D82</f>
        <v>DPepsi12_500x250.png</v>
      </c>
      <c r="S79" s="112"/>
      <c r="T79" s="113"/>
      <c r="V79" s="132" t="s">
        <v>430</v>
      </c>
    </row>
    <row r="80" spans="4:22" ht="17" x14ac:dyDescent="0.15">
      <c r="D80" s="122"/>
      <c r="E80" s="123"/>
      <c r="J80" s="112"/>
      <c r="K80" s="113"/>
      <c r="M80" s="112" t="s">
        <v>384</v>
      </c>
      <c r="N80" s="113" t="s">
        <v>385</v>
      </c>
      <c r="P80" s="112" t="str">
        <f>'DRINKS (Non-Alc)'!B83</f>
        <v>GrCrush12_100x100.png</v>
      </c>
      <c r="Q80" s="113" t="str">
        <f>'DRINKS (Non-Alc)'!D83</f>
        <v>GrCrush12_500x250.png</v>
      </c>
      <c r="S80" s="112"/>
      <c r="T80" s="113"/>
      <c r="V80" s="132" t="s">
        <v>436</v>
      </c>
    </row>
    <row r="81" spans="1:22" ht="18" thickBot="1" x14ac:dyDescent="0.2">
      <c r="A81" s="89"/>
      <c r="B81" s="89"/>
      <c r="D81" s="118">
        <f>SUBTOTAL(103,SalList[Column1])</f>
        <v>6</v>
      </c>
      <c r="E81" s="119">
        <f>SUBTOTAL(103,SalList[Column2])</f>
        <v>6</v>
      </c>
      <c r="J81" s="112"/>
      <c r="K81" s="113"/>
      <c r="M81" s="112" t="s">
        <v>382</v>
      </c>
      <c r="N81" s="113" t="s">
        <v>383</v>
      </c>
      <c r="P81" s="112" t="str">
        <f>'DRINKS (Non-Alc)'!B84</f>
        <v>MtDewRS12_100x100.png</v>
      </c>
      <c r="Q81" s="113" t="str">
        <f>'DRINKS (Non-Alc)'!D84</f>
        <v>MtDewRS12_500x250.png</v>
      </c>
      <c r="S81" s="112"/>
      <c r="T81" s="113"/>
      <c r="V81" s="132" t="s">
        <v>434</v>
      </c>
    </row>
    <row r="82" spans="1:22" ht="17" x14ac:dyDescent="0.15">
      <c r="D82"/>
      <c r="E82"/>
      <c r="J82" s="112"/>
      <c r="K82" s="113"/>
      <c r="M82" s="112" t="s">
        <v>388</v>
      </c>
      <c r="N82" s="113" t="s">
        <v>389</v>
      </c>
      <c r="P82" s="112" t="str">
        <f>'DRINKS (Non-Alc)'!B85</f>
        <v>MugRB12_100x100.png</v>
      </c>
      <c r="Q82" s="113" t="str">
        <f>'DRINKS (Non-Alc)'!D85</f>
        <v>MugRB12_500x250.png</v>
      </c>
      <c r="S82" s="112"/>
      <c r="T82" s="113"/>
      <c r="V82" s="132" t="s">
        <v>440</v>
      </c>
    </row>
    <row r="83" spans="1:22" ht="17" x14ac:dyDescent="0.15">
      <c r="J83" s="112"/>
      <c r="K83" s="113"/>
      <c r="M83" s="112" t="s">
        <v>386</v>
      </c>
      <c r="N83" s="113" t="s">
        <v>387</v>
      </c>
      <c r="P83" s="112" t="str">
        <f>'DRINKS (Non-Alc)'!B86</f>
        <v>OrCrush12_100x100.png</v>
      </c>
      <c r="Q83" s="113" t="str">
        <f>'DRINKS (Non-Alc)'!D86</f>
        <v>OrCrush12_500x250.png</v>
      </c>
      <c r="S83" s="112"/>
      <c r="T83" s="113"/>
      <c r="V83" s="132" t="s">
        <v>438</v>
      </c>
    </row>
    <row r="84" spans="1:22" ht="17" x14ac:dyDescent="0.15">
      <c r="J84" s="112"/>
      <c r="K84" s="113"/>
      <c r="M84" s="112" t="s">
        <v>408</v>
      </c>
      <c r="N84" s="113" t="s">
        <v>409</v>
      </c>
      <c r="P84" s="112" t="str">
        <f>'DRINKS (Non-Alc)'!B87</f>
        <v>PepsiRS12_100x100.png</v>
      </c>
      <c r="Q84" s="113" t="str">
        <f>'DRINKS (Non-Alc)'!D87</f>
        <v>PepsiRS12_500x250.png</v>
      </c>
      <c r="S84" s="112"/>
      <c r="T84" s="113"/>
      <c r="V84" s="132" t="s">
        <v>1172</v>
      </c>
    </row>
    <row r="85" spans="1:22" ht="18" thickBot="1" x14ac:dyDescent="0.2">
      <c r="J85" s="112"/>
      <c r="K85" s="113"/>
      <c r="M85" s="112" t="s">
        <v>410</v>
      </c>
      <c r="N85" s="113" t="s">
        <v>411</v>
      </c>
      <c r="P85" s="112" t="str">
        <f>'DRINKS (Non-Alc)'!B88</f>
        <v>Sunkist12_100x100.png</v>
      </c>
      <c r="Q85" s="113" t="str">
        <f>'DRINKS (Non-Alc)'!D88</f>
        <v>Sunkist12_500x250.png</v>
      </c>
      <c r="S85" s="118">
        <f>SUBTOTAL(103,ExtraList[Thumb])</f>
        <v>46</v>
      </c>
      <c r="T85" s="119">
        <f>SUBTOTAL(103,ExtraList[Web Image])</f>
        <v>46</v>
      </c>
      <c r="V85" s="132" t="s">
        <v>1173</v>
      </c>
    </row>
    <row r="86" spans="1:22" ht="18" thickBot="1" x14ac:dyDescent="0.2">
      <c r="J86" s="114">
        <f>SUBTOTAL(103,DesList[Thumb])</f>
        <v>63</v>
      </c>
      <c r="K86" s="115">
        <f>SUBTOTAL(103,DesList[Web Image])</f>
        <v>63</v>
      </c>
      <c r="M86" s="112" t="s">
        <v>412</v>
      </c>
      <c r="N86" s="113" t="s">
        <v>413</v>
      </c>
      <c r="P86" s="112" t="str">
        <f>'DRINKS (Non-Alc)'!B89</f>
        <v>LipSwTea64_100x100.png</v>
      </c>
      <c r="Q86" s="113" t="str">
        <f>'DRINKS (Non-Alc)'!D89</f>
        <v>LipSwTea64_500x250.png</v>
      </c>
      <c r="V86" s="132" t="s">
        <v>444</v>
      </c>
    </row>
    <row r="87" spans="1:22" ht="17" x14ac:dyDescent="0.15">
      <c r="M87" s="112" t="s">
        <v>414</v>
      </c>
      <c r="N87" s="113" t="s">
        <v>415</v>
      </c>
      <c r="P87" s="112" t="str">
        <f>'DRINKS (Non-Alc)'!B90</f>
        <v>PepNitro_100x100.png</v>
      </c>
      <c r="Q87" s="113" t="str">
        <f>'DRINKS (Non-Alc)'!D90</f>
        <v>PepNitro_500x250.png</v>
      </c>
      <c r="V87" s="132" t="s">
        <v>442</v>
      </c>
    </row>
    <row r="88" spans="1:22" ht="17" x14ac:dyDescent="0.15">
      <c r="M88" s="112" t="s">
        <v>416</v>
      </c>
      <c r="N88" s="113" t="s">
        <v>417</v>
      </c>
      <c r="P88" s="112" t="str">
        <f>'DRINKS (Non-Alc)'!B91</f>
        <v>PepNitroV_100x100.png</v>
      </c>
      <c r="Q88" s="113" t="str">
        <f>'DRINKS (Non-Alc)'!D91</f>
        <v>PepNitroV_500x250.png</v>
      </c>
      <c r="V88" s="132" t="s">
        <v>448</v>
      </c>
    </row>
    <row r="89" spans="1:22" ht="17" x14ac:dyDescent="0.15">
      <c r="M89" s="112" t="s">
        <v>418</v>
      </c>
      <c r="N89" s="113" t="s">
        <v>419</v>
      </c>
      <c r="P89" s="112" t="str">
        <f>'DRINKS (Non-Alc)'!B92</f>
        <v>FrapC_100x100.png</v>
      </c>
      <c r="Q89" s="113" t="str">
        <f>'DRINKS (Non-Alc)'!D92</f>
        <v>FrapC_500x250.png</v>
      </c>
      <c r="V89" s="132" t="s">
        <v>446</v>
      </c>
    </row>
    <row r="90" spans="1:22" ht="17" x14ac:dyDescent="0.15">
      <c r="A90" s="89"/>
      <c r="B90" s="89"/>
      <c r="M90" s="112" t="s">
        <v>510</v>
      </c>
      <c r="N90" s="113" t="s">
        <v>511</v>
      </c>
      <c r="P90" s="112" t="str">
        <f>'DRINKS (Non-Alc)'!B93</f>
        <v>FrapV_100x100.png</v>
      </c>
      <c r="Q90" s="113" t="str">
        <f>'DRINKS (Non-Alc)'!D93</f>
        <v>FrapV_500x250.png</v>
      </c>
      <c r="V90" s="132" t="s">
        <v>452</v>
      </c>
    </row>
    <row r="91" spans="1:22" ht="17" x14ac:dyDescent="0.15">
      <c r="A91" s="90" t="s">
        <v>131</v>
      </c>
      <c r="B91" s="90">
        <f>Table1319202140[[#Totals],[Thumb]]+Table1319202140[[#Totals],[Web Image]]</f>
        <v>12</v>
      </c>
      <c r="M91" s="112" t="s">
        <v>508</v>
      </c>
      <c r="N91" s="113" t="s">
        <v>509</v>
      </c>
      <c r="P91" s="112" t="str">
        <f>'DRINKS (Non-Alc)'!B94</f>
        <v>FrapM_100x100.png</v>
      </c>
      <c r="Q91" s="113" t="str">
        <f>'DRINKS (Non-Alc)'!D94</f>
        <v>FrapM_500x250.png</v>
      </c>
      <c r="V91" s="132" t="s">
        <v>450</v>
      </c>
    </row>
    <row r="92" spans="1:22" ht="17" x14ac:dyDescent="0.15">
      <c r="A92" s="89" t="s">
        <v>598</v>
      </c>
      <c r="B92" s="89" t="s">
        <v>1</v>
      </c>
      <c r="M92" s="112" t="s">
        <v>420</v>
      </c>
      <c r="N92" s="113" t="s">
        <v>421</v>
      </c>
      <c r="P92" s="112" t="str">
        <f>'DRINKS (Non-Alc)'!B95</f>
        <v>GatorCB20_100x100.png</v>
      </c>
      <c r="Q92" s="113" t="str">
        <f>'DRINKS (Non-Alc)'!D95</f>
        <v>GatorCB20_500x250.png</v>
      </c>
      <c r="V92" s="132" t="s">
        <v>456</v>
      </c>
    </row>
    <row r="93" spans="1:22" ht="17" x14ac:dyDescent="0.15">
      <c r="A93" s="88" t="s">
        <v>28</v>
      </c>
      <c r="B93" s="88" t="s">
        <v>29</v>
      </c>
      <c r="M93" s="112" t="s">
        <v>424</v>
      </c>
      <c r="N93" s="113" t="s">
        <v>425</v>
      </c>
      <c r="P93" s="112" t="str">
        <f>'DRINKS (Non-Alc)'!B96</f>
        <v>GatorGF20_100x100.png</v>
      </c>
      <c r="Q93" s="113" t="str">
        <f>'DRINKS (Non-Alc)'!D96</f>
        <v>GatorGF20_500x250.png</v>
      </c>
      <c r="V93" s="132" t="s">
        <v>454</v>
      </c>
    </row>
    <row r="94" spans="1:22" ht="17" x14ac:dyDescent="0.15">
      <c r="A94" s="88" t="s">
        <v>163</v>
      </c>
      <c r="B94" s="88" t="s">
        <v>164</v>
      </c>
      <c r="M94" s="112" t="s">
        <v>428</v>
      </c>
      <c r="N94" s="113" t="s">
        <v>429</v>
      </c>
      <c r="P94" s="112" t="str">
        <f>'DRINKS (Non-Alc)'!B97</f>
        <v>MDGFCBerry_100x100.jpg</v>
      </c>
      <c r="Q94" s="113" t="str">
        <f>'DRINKS (Non-Alc)'!D97</f>
        <v>MDGFCBerry_500x250.jpg</v>
      </c>
      <c r="V94" s="132" t="s">
        <v>296</v>
      </c>
    </row>
    <row r="95" spans="1:22" ht="17" x14ac:dyDescent="0.15">
      <c r="A95" s="88" t="s">
        <v>30</v>
      </c>
      <c r="B95" s="88" t="s">
        <v>31</v>
      </c>
      <c r="M95" s="112" t="s">
        <v>426</v>
      </c>
      <c r="N95" s="113" t="s">
        <v>427</v>
      </c>
      <c r="P95" s="112" t="str">
        <f>'DRINKS (Non-Alc)'!B98</f>
        <v>MDGFCCherry_100x100.jpg</v>
      </c>
      <c r="Q95" s="113" t="str">
        <f>'DRINKS (Non-Alc)'!D98</f>
        <v>MDGFCCherry_500x250.jpg</v>
      </c>
      <c r="V95" s="132" t="s">
        <v>272</v>
      </c>
    </row>
    <row r="96" spans="1:22" ht="17" x14ac:dyDescent="0.15">
      <c r="A96" s="88" t="s">
        <v>32</v>
      </c>
      <c r="B96" s="88" t="s">
        <v>33</v>
      </c>
      <c r="M96" s="112" t="s">
        <v>422</v>
      </c>
      <c r="N96" s="113" t="s">
        <v>423</v>
      </c>
      <c r="P96" s="112" t="str">
        <f>'DRINKS (Non-Alc)'!B99</f>
        <v>MDGFCOrig_100x100.jpg</v>
      </c>
      <c r="Q96" s="113" t="str">
        <f>'DRINKS (Non-Alc)'!D99</f>
        <v>MDGFCOrig_500x250.jpg</v>
      </c>
      <c r="V96" s="132" t="s">
        <v>274</v>
      </c>
    </row>
    <row r="97" spans="1:22" ht="17" x14ac:dyDescent="0.15">
      <c r="A97" s="88" t="s">
        <v>34</v>
      </c>
      <c r="B97" s="88" t="s">
        <v>35</v>
      </c>
      <c r="M97" s="112" t="s">
        <v>544</v>
      </c>
      <c r="N97" s="113" t="s">
        <v>545</v>
      </c>
      <c r="P97" s="112" t="str">
        <f>'DRINKS (Non-Alc)'!B100</f>
        <v>BRed2L_100x100.png</v>
      </c>
      <c r="Q97" s="113" t="str">
        <f>'DRINKS (Non-Alc)'!D100</f>
        <v>BRed20_500x250.png</v>
      </c>
      <c r="V97" s="132" t="s">
        <v>350</v>
      </c>
    </row>
    <row r="98" spans="1:22" ht="17" x14ac:dyDescent="0.15">
      <c r="A98" s="88" t="s">
        <v>36</v>
      </c>
      <c r="B98" s="88" t="s">
        <v>37</v>
      </c>
      <c r="M98" s="112" t="s">
        <v>432</v>
      </c>
      <c r="N98" s="113" t="s">
        <v>433</v>
      </c>
      <c r="P98" s="112" t="str">
        <f>'DRINKS (Non-Alc)'!B101</f>
        <v>BRed20_100x100.png</v>
      </c>
      <c r="Q98" s="113" t="str">
        <f>'DRINKS (Non-Alc)'!D101</f>
        <v>BigRed20_500x250.png</v>
      </c>
      <c r="V98" s="132" t="s">
        <v>298</v>
      </c>
    </row>
    <row r="99" spans="1:22" ht="17" x14ac:dyDescent="0.15">
      <c r="A99" s="93">
        <f>SUBTOTAL(103,Table1319202140[Thumb])</f>
        <v>6</v>
      </c>
      <c r="B99" s="93">
        <f>SUBTOTAL(103,Table1319202140[Web Image])</f>
        <v>6</v>
      </c>
      <c r="M99" s="112" t="s">
        <v>430</v>
      </c>
      <c r="N99" s="113" t="s">
        <v>431</v>
      </c>
      <c r="P99" s="112" t="str">
        <f>'DRINKS (Non-Alc)'!B102</f>
        <v>GrCrush20_100x100.png</v>
      </c>
      <c r="Q99" s="113" t="str">
        <f>'DRINKS (Non-Alc)'!D102</f>
        <v>GrCrush20_500x250.png</v>
      </c>
      <c r="V99" s="132" t="s">
        <v>472</v>
      </c>
    </row>
    <row r="100" spans="1:22" ht="17" x14ac:dyDescent="0.15">
      <c r="A100" s="89"/>
      <c r="B100" s="89"/>
      <c r="M100" s="112" t="s">
        <v>436</v>
      </c>
      <c r="N100" s="113" t="s">
        <v>437</v>
      </c>
      <c r="P100" s="112" t="str">
        <f>'DRINKS (Non-Alc)'!B103</f>
        <v>OrCrush2L_100x100.png</v>
      </c>
      <c r="Q100" s="113" t="str">
        <f>'DRINKS (Non-Alc)'!D103</f>
        <v>OrCrush2L_500x250.png</v>
      </c>
      <c r="V100" s="132" t="s">
        <v>470</v>
      </c>
    </row>
    <row r="101" spans="1:22" ht="17" x14ac:dyDescent="0.15">
      <c r="A101" s="89"/>
      <c r="B101" s="89"/>
      <c r="M101" s="112" t="s">
        <v>434</v>
      </c>
      <c r="N101" s="113" t="s">
        <v>435</v>
      </c>
      <c r="P101" s="112" t="str">
        <f>'DRINKS (Non-Alc)'!B104</f>
        <v>Monster16_100x100.png</v>
      </c>
      <c r="Q101" s="113" t="str">
        <f>'DRINKS (Non-Alc)'!D104</f>
        <v>Monster16_500x250.png</v>
      </c>
      <c r="V101" s="132" t="s">
        <v>474</v>
      </c>
    </row>
    <row r="102" spans="1:22" x14ac:dyDescent="0.15">
      <c r="A102" s="89"/>
      <c r="B102" s="89"/>
      <c r="M102" s="112" t="s">
        <v>1256</v>
      </c>
      <c r="N102" s="113" t="s">
        <v>1264</v>
      </c>
      <c r="P102" s="112" t="str">
        <f>'DRINKS (Non-Alc)'!B105</f>
        <v>KickBCherry_100x100.png</v>
      </c>
      <c r="Q102" s="113" t="str">
        <f>'DRINKS (Non-Alc)'!D105</f>
        <v>KickBCherry_500x250.png</v>
      </c>
    </row>
    <row r="103" spans="1:22" x14ac:dyDescent="0.15">
      <c r="A103" s="89"/>
      <c r="B103" s="89"/>
      <c r="M103" s="112" t="s">
        <v>440</v>
      </c>
      <c r="N103" s="113" t="s">
        <v>441</v>
      </c>
      <c r="P103" s="112" t="str">
        <f>'DRINKS (Non-Alc)'!B106</f>
        <v>KickOCitrus_100x100.png</v>
      </c>
      <c r="Q103" s="113" t="str">
        <f>'DRINKS (Non-Alc)'!D106</f>
        <v>KickOCitrus_500x250.png</v>
      </c>
    </row>
    <row r="104" spans="1:22" x14ac:dyDescent="0.15">
      <c r="A104" s="89"/>
      <c r="B104" s="89"/>
      <c r="M104" s="112" t="s">
        <v>438</v>
      </c>
      <c r="N104" s="113" t="s">
        <v>439</v>
      </c>
      <c r="P104" s="112" t="str">
        <f>'DRINKS (Non-Alc)'!B107</f>
        <v>KickPOMango_100x100.png</v>
      </c>
      <c r="Q104" s="113" t="str">
        <f>'DRINKS (Non-Alc)'!D107</f>
        <v>KickPOMango_500x250.png</v>
      </c>
    </row>
    <row r="105" spans="1:22" x14ac:dyDescent="0.15">
      <c r="A105" s="89"/>
      <c r="B105" s="89"/>
      <c r="M105" s="112" t="s">
        <v>1172</v>
      </c>
      <c r="N105" s="113" t="s">
        <v>1174</v>
      </c>
      <c r="P105" s="112" t="str">
        <f>'DRINKS (Non-Alc)'!B108</f>
        <v>GalFPunch_100x100.png</v>
      </c>
      <c r="Q105" s="113" t="str">
        <f>'DRINKS (Non-Alc)'!D108</f>
        <v>GalFPunch_500x250.png</v>
      </c>
    </row>
    <row r="106" spans="1:22" x14ac:dyDescent="0.15">
      <c r="A106" s="89"/>
      <c r="B106" s="89"/>
      <c r="M106" s="112" t="s">
        <v>1173</v>
      </c>
      <c r="N106" s="113" t="s">
        <v>1174</v>
      </c>
      <c r="P106" s="112" t="str">
        <f>'DRINKS (Non-Alc)'!B109</f>
        <v>GatorFP20_100x100.png</v>
      </c>
      <c r="Q106" s="113" t="str">
        <f>'DRINKS (Non-Alc)'!D109</f>
        <v>GatorFP20_500x250.png</v>
      </c>
    </row>
    <row r="107" spans="1:22" x14ac:dyDescent="0.15">
      <c r="A107" s="89"/>
      <c r="B107" s="89"/>
      <c r="M107" s="112" t="s">
        <v>444</v>
      </c>
      <c r="N107" s="113" t="s">
        <v>445</v>
      </c>
      <c r="P107" s="112" t="str">
        <f>'DRINKS (Non-Alc)'!B110</f>
        <v>GatorLL20_100x100.png</v>
      </c>
      <c r="Q107" s="113" t="str">
        <f>'DRINKS (Non-Alc)'!D110</f>
        <v>GatorLL20_500x250.png</v>
      </c>
    </row>
    <row r="108" spans="1:22" x14ac:dyDescent="0.15">
      <c r="M108" s="112" t="s">
        <v>442</v>
      </c>
      <c r="N108" s="113" t="s">
        <v>443</v>
      </c>
      <c r="P108" s="112" t="str">
        <f>'DRINKS (Non-Alc)'!B111</f>
        <v>GatorOR20_100x100.png</v>
      </c>
      <c r="Q108" s="113" t="str">
        <f>'DRINKS (Non-Alc)'!D111</f>
        <v>GatorOR20_500x250.png</v>
      </c>
    </row>
    <row r="109" spans="1:22" x14ac:dyDescent="0.15">
      <c r="M109" s="112" t="s">
        <v>448</v>
      </c>
      <c r="N109" s="113" t="s">
        <v>449</v>
      </c>
      <c r="P109" s="112" t="str">
        <f>'DRINKS (Non-Alc)'!B112</f>
        <v>DoLemon20_100x100.png</v>
      </c>
      <c r="Q109" s="113" t="str">
        <f>'DRINKS (Non-Alc)'!D112</f>
        <v>DoLemon20_500x250.png</v>
      </c>
    </row>
    <row r="110" spans="1:22" x14ac:dyDescent="0.15">
      <c r="M110" s="112" t="s">
        <v>446</v>
      </c>
      <c r="N110" s="113" t="s">
        <v>447</v>
      </c>
      <c r="P110" s="112" t="str">
        <f>'DRINKS (Non-Alc)'!B113</f>
        <v>TxBBlueLemon_100x100.png</v>
      </c>
      <c r="Q110" s="113" t="str">
        <f>'DRINKS (Non-Alc)'!D113</f>
        <v>TxBBlueLemon_500x250.png</v>
      </c>
    </row>
    <row r="111" spans="1:22" x14ac:dyDescent="0.15">
      <c r="M111" s="112" t="s">
        <v>452</v>
      </c>
      <c r="N111" s="113" t="s">
        <v>453</v>
      </c>
      <c r="P111" s="112" t="str">
        <f>'DRINKS (Non-Alc)'!B114</f>
        <v>TxFPeachLemon_100x100.png</v>
      </c>
      <c r="Q111" s="113" t="str">
        <f>'DRINKS (Non-Alc)'!D114</f>
        <v>TxFPeachLemon_500x250.png</v>
      </c>
    </row>
    <row r="112" spans="1:22" x14ac:dyDescent="0.15">
      <c r="M112" s="112" t="s">
        <v>450</v>
      </c>
      <c r="N112" s="113" t="s">
        <v>451</v>
      </c>
      <c r="P112" s="112" t="str">
        <f>'DRINKS (Non-Alc)'!B115</f>
        <v>TxWBLemon_100x100.png</v>
      </c>
      <c r="Q112" s="113" t="str">
        <f>'DRINKS (Non-Alc)'!D115</f>
        <v>TxWBLemon_500x250.png</v>
      </c>
    </row>
    <row r="113" spans="13:17" x14ac:dyDescent="0.15">
      <c r="M113" s="112" t="s">
        <v>456</v>
      </c>
      <c r="N113" s="113" t="s">
        <v>457</v>
      </c>
      <c r="P113" s="112" t="str">
        <f>'DRINKS (Non-Alc)'!B116</f>
        <v>BundGBeer_100x100.png</v>
      </c>
      <c r="Q113" s="113" t="str">
        <f>'DRINKS (Non-Alc)'!D116</f>
        <v>BundGBeer_500x250.png</v>
      </c>
    </row>
    <row r="114" spans="13:17" x14ac:dyDescent="0.15">
      <c r="M114" s="112" t="s">
        <v>454</v>
      </c>
      <c r="N114" s="113" t="s">
        <v>455</v>
      </c>
      <c r="P114" s="112" t="str">
        <f>'DRINKS (Non-Alc)'!B117</f>
        <v>LipPeach20_100x100.png</v>
      </c>
      <c r="Q114" s="113" t="str">
        <f>'DRINKS (Non-Alc)'!D117</f>
        <v>LipPeach20_500x250.png</v>
      </c>
    </row>
    <row r="115" spans="13:17" x14ac:dyDescent="0.15">
      <c r="M115" s="112" t="s">
        <v>296</v>
      </c>
      <c r="N115" s="113" t="s">
        <v>297</v>
      </c>
      <c r="P115" s="112" t="str">
        <f>'DRINKS (Non-Alc)'!B118</f>
        <v>LipSweet20_100x100.png</v>
      </c>
      <c r="Q115" s="113" t="str">
        <f>'DRINKS (Non-Alc)'!D118</f>
        <v>LipSweet20_500x250.png</v>
      </c>
    </row>
    <row r="116" spans="13:17" x14ac:dyDescent="0.15">
      <c r="M116" s="112" t="s">
        <v>272</v>
      </c>
      <c r="N116" s="113" t="s">
        <v>273</v>
      </c>
      <c r="P116" s="112" t="str">
        <f>'DRINKS (Non-Alc)'!B119</f>
        <v>PLPeachHib20_100x100.png</v>
      </c>
      <c r="Q116" s="113" t="str">
        <f>'DRINKS (Non-Alc)'!D119</f>
        <v>PLPeachHib20_500x250.png</v>
      </c>
    </row>
    <row r="117" spans="13:17" x14ac:dyDescent="0.15">
      <c r="M117" s="112" t="s">
        <v>274</v>
      </c>
      <c r="N117" s="113" t="s">
        <v>275</v>
      </c>
      <c r="P117" s="112" t="str">
        <f>'DRINKS (Non-Alc)'!B120</f>
        <v>TxTeaFrPeach_100x100.png</v>
      </c>
      <c r="Q117" s="113" t="str">
        <f>'DRINKS (Non-Alc)'!D120</f>
        <v>TxTeaFrPeach_500x250.png</v>
      </c>
    </row>
    <row r="118" spans="13:17" x14ac:dyDescent="0.15">
      <c r="M118" s="112" t="s">
        <v>350</v>
      </c>
      <c r="N118" s="113" t="s">
        <v>351</v>
      </c>
      <c r="P118" s="112" t="str">
        <f>'DRINKS (Non-Alc)'!B121</f>
        <v>TxTeaPoteet_100x100.png</v>
      </c>
      <c r="Q118" s="113" t="str">
        <f>'DRINKS (Non-Alc)'!D121</f>
        <v>TxTeaPoteet_500x250.png</v>
      </c>
    </row>
    <row r="119" spans="13:17" x14ac:dyDescent="0.15">
      <c r="M119" s="112" t="s">
        <v>298</v>
      </c>
      <c r="N119" s="113" t="s">
        <v>299</v>
      </c>
      <c r="P119" s="112" t="str">
        <f>'DRINKS (Non-Alc)'!B122</f>
        <v>TxTeaSLSweet_100x100.png</v>
      </c>
      <c r="Q119" s="113" t="str">
        <f>'DRINKS (Non-Alc)'!D122</f>
        <v>TxTeaSLSweet_500x250.png</v>
      </c>
    </row>
    <row r="120" spans="13:17" x14ac:dyDescent="0.15">
      <c r="M120" s="112" t="s">
        <v>1259</v>
      </c>
      <c r="N120" s="113" t="s">
        <v>1260</v>
      </c>
      <c r="P120" s="112" t="str">
        <f>'DRINKS (Non-Alc)'!B123</f>
        <v>TxTeaAsst_100x100.png</v>
      </c>
      <c r="Q120" s="113" t="str">
        <f>'DRINKS (Non-Alc)'!D123</f>
        <v>TxTeaAsst_500x250.png</v>
      </c>
    </row>
    <row r="121" spans="13:17" x14ac:dyDescent="0.15">
      <c r="M121" s="112" t="s">
        <v>300</v>
      </c>
      <c r="N121" s="113" t="s">
        <v>301</v>
      </c>
      <c r="P121" s="112" t="str">
        <f>'DRINKS (Non-Alc)'!B124</f>
        <v>BubLime16_100x100.png</v>
      </c>
      <c r="Q121" s="113" t="str">
        <f>'DRINKS (Non-Alc)'!D124</f>
        <v>BubLime16_500x250.png</v>
      </c>
    </row>
    <row r="122" spans="13:17" x14ac:dyDescent="0.15">
      <c r="M122" s="112" t="s">
        <v>270</v>
      </c>
      <c r="N122" s="113" t="s">
        <v>271</v>
      </c>
      <c r="P122" s="112" t="str">
        <f>'DRINKS (Non-Alc)'!B125</f>
        <v>MDewMel20_100x100.png</v>
      </c>
      <c r="Q122" s="113" t="str">
        <f>'DRINKS (Non-Alc)'!D125</f>
        <v>MDewMel20_500x250.png</v>
      </c>
    </row>
    <row r="123" spans="13:17" x14ac:dyDescent="0.15">
      <c r="M123" s="112" t="s">
        <v>400</v>
      </c>
      <c r="N123" s="113" t="s">
        <v>401</v>
      </c>
      <c r="P123" s="112" t="str">
        <f>'DRINKS (Non-Alc)'!B126</f>
        <v>OrCrush20_100x100.png</v>
      </c>
      <c r="Q123" s="113" t="str">
        <f>'DRINKS (Non-Alc)'!D126</f>
        <v>OrCrush20_500x250.png</v>
      </c>
    </row>
    <row r="124" spans="13:17" x14ac:dyDescent="0.15">
      <c r="M124" s="112" t="s">
        <v>280</v>
      </c>
      <c r="N124" s="113" t="s">
        <v>281</v>
      </c>
      <c r="P124" s="112" t="str">
        <f>'DRINKS (Non-Alc)'!B127</f>
        <v>SobePina_100x100.png</v>
      </c>
      <c r="Q124" s="113" t="str">
        <f>'DRINKS (Non-Alc)'!D127</f>
        <v>SobePina_500x250.png</v>
      </c>
    </row>
    <row r="125" spans="13:17" x14ac:dyDescent="0.15">
      <c r="M125" s="112" t="s">
        <v>464</v>
      </c>
      <c r="N125" s="113" t="s">
        <v>465</v>
      </c>
      <c r="P125" s="112" t="str">
        <f>'DRINKS (Non-Alc)'!B128</f>
        <v>SobeSDaq_100x100.png</v>
      </c>
      <c r="Q125" s="113" t="str">
        <f>'DRINKS (Non-Alc)'!D128</f>
        <v>SobeSDaq_500x250.png</v>
      </c>
    </row>
    <row r="126" spans="13:17" x14ac:dyDescent="0.15">
      <c r="M126" s="128" t="s">
        <v>462</v>
      </c>
      <c r="N126" s="129" t="s">
        <v>463</v>
      </c>
      <c r="P126" s="112" t="str">
        <f>'DRINKS (Non-Alc)'!B129</f>
        <v>PLSwBlk_100x100.png</v>
      </c>
      <c r="Q126" s="113" t="str">
        <f>'DRINKS (Non-Alc)'!D129</f>
        <v>PLSwBlk_500x250.png</v>
      </c>
    </row>
    <row r="127" spans="13:17" x14ac:dyDescent="0.15">
      <c r="M127" s="112" t="s">
        <v>466</v>
      </c>
      <c r="N127" s="113" t="s">
        <v>467</v>
      </c>
      <c r="P127" s="112" t="str">
        <f>'DRINKS (Non-Alc)'!B130</f>
        <v>PLBlk_100x100.png</v>
      </c>
      <c r="Q127" s="113" t="str">
        <f>'DRINKS (Non-Alc)'!D130</f>
        <v>PLBlk_500x250.png</v>
      </c>
    </row>
    <row r="128" spans="13:17" x14ac:dyDescent="0.15">
      <c r="M128" s="112" t="s">
        <v>468</v>
      </c>
      <c r="N128" s="113" t="s">
        <v>469</v>
      </c>
      <c r="P128" s="112" t="str">
        <f>'DRINKS (Non-Alc)'!B131</f>
        <v>PLGrn_100x100.png</v>
      </c>
      <c r="Q128" s="113" t="str">
        <f>'DRINKS (Non-Alc)'!D131</f>
        <v>PLGrn_500x250.png</v>
      </c>
    </row>
    <row r="129" spans="13:17" x14ac:dyDescent="0.15">
      <c r="M129" s="112" t="s">
        <v>472</v>
      </c>
      <c r="N129" s="113" t="s">
        <v>473</v>
      </c>
      <c r="P129" s="112" t="str">
        <f>'DRINKS (Non-Alc)'!B132</f>
        <v>PLLem_100x100.png</v>
      </c>
      <c r="Q129" s="113" t="str">
        <f>'DRINKS (Non-Alc)'!D132</f>
        <v>PLLem_500x250.png</v>
      </c>
    </row>
    <row r="130" spans="13:17" x14ac:dyDescent="0.15">
      <c r="M130" s="112" t="s">
        <v>470</v>
      </c>
      <c r="N130" s="113" t="s">
        <v>471</v>
      </c>
      <c r="P130" s="112" t="str">
        <f>'DRINKS (Non-Alc)'!B133</f>
        <v>DDrP2L_100x100.png</v>
      </c>
      <c r="Q130" s="113" t="str">
        <f>'DRINKS (Non-Alc)'!D133</f>
        <v>DDrP2L_500x250.png</v>
      </c>
    </row>
    <row r="131" spans="13:17" x14ac:dyDescent="0.15">
      <c r="M131" s="112" t="s">
        <v>474</v>
      </c>
      <c r="N131" s="113" t="s">
        <v>475</v>
      </c>
      <c r="P131" s="112" t="str">
        <f>'DRINKS (Non-Alc)'!B134</f>
        <v>DDrP20_100x100.png</v>
      </c>
      <c r="Q131" s="113" t="str">
        <f>'DRINKS (Non-Alc)'!D134</f>
        <v>DDrP20_500x250.png</v>
      </c>
    </row>
    <row r="132" spans="13:17" x14ac:dyDescent="0.15">
      <c r="M132" s="112" t="s">
        <v>1257</v>
      </c>
      <c r="N132" s="113" t="s">
        <v>1265</v>
      </c>
      <c r="P132" s="112" t="str">
        <f>'DRINKS (Non-Alc)'!B135</f>
        <v>Asst2L_100x100.png</v>
      </c>
      <c r="Q132" s="113" t="str">
        <f>'DRINKS (Non-Alc)'!D135</f>
        <v>Asst2L_500x250.png</v>
      </c>
    </row>
    <row r="133" spans="13:17" x14ac:dyDescent="0.15">
      <c r="M133" s="112" t="s">
        <v>478</v>
      </c>
      <c r="N133" s="113" t="s">
        <v>479</v>
      </c>
      <c r="P133" s="112" t="str">
        <f>'DRINKS (Non-Alc)'!B136</f>
        <v>Asst20_100x100.png</v>
      </c>
      <c r="Q133" s="113" t="str">
        <f>'DRINKS (Non-Alc)'!D136</f>
        <v>Asst20_500x250.png</v>
      </c>
    </row>
    <row r="134" spans="13:17" x14ac:dyDescent="0.15">
      <c r="M134" s="112" t="s">
        <v>476</v>
      </c>
      <c r="N134" s="113" t="s">
        <v>477</v>
      </c>
      <c r="P134" s="112" t="str">
        <f>'DRINKS (Non-Alc)'!B137</f>
        <v>DPepsi2L_100x100.png</v>
      </c>
      <c r="Q134" s="113" t="str">
        <f>'DRINKS (Non-Alc)'!D137</f>
        <v>DPepsi2L_500x250.png</v>
      </c>
    </row>
    <row r="135" spans="13:17" x14ac:dyDescent="0.15">
      <c r="M135" s="112" t="s">
        <v>476</v>
      </c>
      <c r="N135" s="113" t="s">
        <v>477</v>
      </c>
      <c r="P135" s="112" t="str">
        <f>'DRINKS (Non-Alc)'!B138</f>
        <v>DPepsi20_100x100.png</v>
      </c>
      <c r="Q135" s="113" t="str">
        <f>'DRINKS (Non-Alc)'!D138</f>
        <v>DPepsi20_500x250.png</v>
      </c>
    </row>
    <row r="136" spans="13:17" x14ac:dyDescent="0.15">
      <c r="M136" s="112"/>
      <c r="N136" s="113"/>
      <c r="P136" s="112" t="str">
        <f>'DRINKS (Non-Alc)'!B139</f>
        <v>DrP2L_100x100.png</v>
      </c>
      <c r="Q136" s="113" t="str">
        <f>'DRINKS (Non-Alc)'!D139</f>
        <v>DrP2L_500x250.png</v>
      </c>
    </row>
    <row r="137" spans="13:17" x14ac:dyDescent="0.15">
      <c r="M137" s="112"/>
      <c r="N137" s="113"/>
      <c r="P137" s="112" t="str">
        <f>'DRINKS (Non-Alc)'!B140</f>
        <v>DrP20_100x100.png</v>
      </c>
      <c r="Q137" s="113" t="str">
        <f>'DRINKS (Non-Alc)'!D140</f>
        <v>DrP20_500x250.png</v>
      </c>
    </row>
    <row r="138" spans="13:17" x14ac:dyDescent="0.15">
      <c r="M138" s="112"/>
      <c r="N138" s="113"/>
      <c r="P138" s="112" t="str">
        <f>'DRINKS (Non-Alc)'!B141</f>
        <v>GenPepsi_100x100.png</v>
      </c>
      <c r="Q138" s="113" t="str">
        <f>'DRINKS (Non-Alc)'!D141</f>
        <v>GenPepsi_500x250.png</v>
      </c>
    </row>
    <row r="139" spans="13:17" x14ac:dyDescent="0.15">
      <c r="M139" s="112"/>
      <c r="N139" s="113"/>
      <c r="P139" s="112" t="str">
        <f>'DRINKS (Non-Alc)'!B142</f>
        <v>MDew2L_100x100.png</v>
      </c>
      <c r="Q139" s="113" t="str">
        <f>'DRINKS (Non-Alc)'!D142</f>
        <v>MDew2L_500x250.png</v>
      </c>
    </row>
    <row r="140" spans="13:17" x14ac:dyDescent="0.15">
      <c r="M140" s="112"/>
      <c r="N140" s="113"/>
      <c r="P140" s="112" t="str">
        <f>'DRINKS (Non-Alc)'!B143</f>
        <v>MDew20_100x100.png</v>
      </c>
      <c r="Q140" s="113" t="str">
        <f>'DRINKS (Non-Alc)'!D143</f>
        <v>MDew20_500x250.png</v>
      </c>
    </row>
    <row r="141" spans="13:17" x14ac:dyDescent="0.15">
      <c r="M141" s="112"/>
      <c r="N141" s="113"/>
      <c r="P141" s="112" t="str">
        <f>'DRINKS (Non-Alc)'!B144</f>
        <v>MugRB2L_100x100.png</v>
      </c>
      <c r="Q141" s="113" t="str">
        <f>'DRINKS (Non-Alc)'!D144</f>
        <v>MugRB2L_500x250.png</v>
      </c>
    </row>
    <row r="142" spans="13:17" x14ac:dyDescent="0.15">
      <c r="M142" s="112"/>
      <c r="N142" s="113"/>
      <c r="P142" s="112" t="str">
        <f>'DRINKS (Non-Alc)'!B145</f>
        <v>MugRB20_100x100.png</v>
      </c>
      <c r="Q142" s="113" t="str">
        <f>'DRINKS (Non-Alc)'!D145</f>
        <v>MugRB20_500x250.png</v>
      </c>
    </row>
    <row r="143" spans="13:17" x14ac:dyDescent="0.15">
      <c r="M143" s="112"/>
      <c r="N143" s="113"/>
      <c r="P143" s="112" t="str">
        <f>'DRINKS (Non-Alc)'!B146</f>
        <v>Pepsi2L_100x100.png</v>
      </c>
      <c r="Q143" s="113" t="str">
        <f>'DRINKS (Non-Alc)'!D146</f>
        <v>Pepsi2L_500x250.png</v>
      </c>
    </row>
    <row r="144" spans="13:17" ht="17" thickBot="1" x14ac:dyDescent="0.2">
      <c r="M144" s="118">
        <f>SUBTOTAL(103,BeerList[Thumb])</f>
        <v>131</v>
      </c>
      <c r="N144" s="119">
        <f>SUBTOTAL(103,BeerList[Web Image])</f>
        <v>131</v>
      </c>
      <c r="P144" s="112" t="str">
        <f>'DRINKS (Non-Alc)'!B147</f>
        <v>Pepsi20_100x100.png</v>
      </c>
      <c r="Q144" s="113" t="str">
        <f>'DRINKS (Non-Alc)'!D147</f>
        <v>Pepsi20_500x250.png</v>
      </c>
    </row>
    <row r="145" spans="16:17" x14ac:dyDescent="0.15">
      <c r="P145" s="112" t="str">
        <f>'DRINKS (Non-Alc)'!B148</f>
        <v>GalLemon_100x100.png</v>
      </c>
      <c r="Q145" s="113" t="str">
        <f>'DRINKS (Non-Alc)'!D148</f>
        <v>GalLemon_500x250.png</v>
      </c>
    </row>
    <row r="146" spans="16:17" x14ac:dyDescent="0.15">
      <c r="P146" s="112" t="str">
        <f>'DRINKS (Non-Alc)'!B149</f>
        <v>GalTea_100x100.png</v>
      </c>
      <c r="Q146" s="113" t="str">
        <f>'DRINKS (Non-Alc)'!D149</f>
        <v>GalTea_500x250.png</v>
      </c>
    </row>
    <row r="147" spans="16:17" x14ac:dyDescent="0.15">
      <c r="P147" s="112" t="str">
        <f>'DRINKS (Non-Alc)'!B150</f>
        <v>AquaF20_100x100.png</v>
      </c>
      <c r="Q147" s="113" t="str">
        <f>'DRINKS (Non-Alc)'!D150</f>
        <v>AquaF20_500x250.png</v>
      </c>
    </row>
    <row r="148" spans="16:17" x14ac:dyDescent="0.15">
      <c r="P148" s="112"/>
      <c r="Q148" s="113"/>
    </row>
    <row r="149" spans="16:17" x14ac:dyDescent="0.15">
      <c r="P149" s="112"/>
      <c r="Q149" s="113"/>
    </row>
    <row r="150" spans="16:17" x14ac:dyDescent="0.15">
      <c r="P150" s="112"/>
      <c r="Q150" s="113"/>
    </row>
    <row r="151" spans="16:17" x14ac:dyDescent="0.15">
      <c r="P151" s="112"/>
      <c r="Q151" s="113"/>
    </row>
    <row r="152" spans="16:17" x14ac:dyDescent="0.15">
      <c r="P152" s="112"/>
      <c r="Q152" s="113"/>
    </row>
    <row r="153" spans="16:17" x14ac:dyDescent="0.15">
      <c r="P153" s="112"/>
      <c r="Q153" s="113"/>
    </row>
    <row r="154" spans="16:17" x14ac:dyDescent="0.15">
      <c r="P154" s="112"/>
      <c r="Q154" s="113"/>
    </row>
    <row r="155" spans="16:17" x14ac:dyDescent="0.15">
      <c r="P155" s="112"/>
      <c r="Q155" s="113"/>
    </row>
    <row r="156" spans="16:17" x14ac:dyDescent="0.15">
      <c r="P156" s="112"/>
      <c r="Q156" s="113"/>
    </row>
    <row r="157" spans="16:17" x14ac:dyDescent="0.15">
      <c r="P157" s="112"/>
      <c r="Q157" s="113"/>
    </row>
    <row r="158" spans="16:17" ht="17" thickBot="1" x14ac:dyDescent="0.2">
      <c r="P158" s="118">
        <f>SUBTOTAL(103,BevList[Thumb])</f>
        <v>143</v>
      </c>
      <c r="Q158" s="119">
        <f>SUBTOTAL(103,BevList[Web Image])</f>
        <v>143</v>
      </c>
    </row>
  </sheetData>
  <phoneticPr fontId="16" type="noConversion"/>
  <conditionalFormatting sqref="B3">
    <cfRule type="expression" dxfId="19" priority="18">
      <formula>$B$3&lt;&gt;($A$29+$B$29)</formula>
    </cfRule>
  </conditionalFormatting>
  <conditionalFormatting sqref="E3">
    <cfRule type="expression" dxfId="18" priority="20">
      <formula>E$3&lt;&gt;(D$15+E$15)</formula>
    </cfRule>
  </conditionalFormatting>
  <conditionalFormatting sqref="E17">
    <cfRule type="expression" dxfId="17" priority="19">
      <formula>E17&lt;&gt;(D29+E29)</formula>
    </cfRule>
  </conditionalFormatting>
  <conditionalFormatting sqref="E31">
    <cfRule type="expression" dxfId="16" priority="11">
      <formula>E31&lt;&gt;(D51+E51)</formula>
    </cfRule>
  </conditionalFormatting>
  <conditionalFormatting sqref="E53">
    <cfRule type="expression" dxfId="15" priority="10">
      <formula>E53&lt;&gt;(D58+E58)</formula>
    </cfRule>
  </conditionalFormatting>
  <conditionalFormatting sqref="E60">
    <cfRule type="expression" dxfId="14" priority="9">
      <formula>E60&lt;&gt;(D67+E67)</formula>
    </cfRule>
  </conditionalFormatting>
  <conditionalFormatting sqref="E69">
    <cfRule type="expression" dxfId="13" priority="7">
      <formula>E69&lt;&gt;(D81+E81)</formula>
    </cfRule>
  </conditionalFormatting>
  <conditionalFormatting sqref="H3">
    <cfRule type="expression" dxfId="12" priority="6">
      <formula>H$3&lt;&gt;(G$37+H$37)</formula>
    </cfRule>
  </conditionalFormatting>
  <conditionalFormatting sqref="H39">
    <cfRule type="expression" dxfId="11" priority="2">
      <formula>H39&lt;&gt;(G51+H51)</formula>
    </cfRule>
  </conditionalFormatting>
  <conditionalFormatting sqref="H53">
    <cfRule type="expression" dxfId="10" priority="1">
      <formula>H53&lt;&gt;(G60+H60)</formula>
    </cfRule>
  </conditionalFormatting>
  <conditionalFormatting sqref="K3">
    <cfRule type="expression" dxfId="9" priority="17">
      <formula>K$3&lt;&gt;(J$86+K$86)</formula>
    </cfRule>
  </conditionalFormatting>
  <conditionalFormatting sqref="N3">
    <cfRule type="expression" dxfId="8" priority="23">
      <formula>N$3&lt;&gt;(M$144+N$144)</formula>
    </cfRule>
  </conditionalFormatting>
  <conditionalFormatting sqref="Q3">
    <cfRule type="expression" dxfId="7" priority="31">
      <formula>Q$3&lt;&gt;(P$158+Q$158)</formula>
    </cfRule>
  </conditionalFormatting>
  <conditionalFormatting sqref="T3">
    <cfRule type="expression" dxfId="6" priority="27">
      <formula>T$3&lt;&gt;(S$85+T$85)</formula>
    </cfRule>
  </conditionalFormatting>
  <pageMargins left="0.7" right="0.7" top="0.75" bottom="0.75" header="0.3" footer="0.3"/>
  <tableParts count="15">
    <tablePart r:id="rId1"/>
    <tablePart r:id="rId2"/>
    <tablePart r:id="rId3"/>
    <tablePart r:id="rId4"/>
    <tablePart r:id="rId5"/>
    <tablePart r:id="rId6"/>
    <tablePart r:id="rId7"/>
    <tablePart r:id="rId8"/>
    <tablePart r:id="rId9"/>
    <tablePart r:id="rId10"/>
    <tablePart r:id="rId11"/>
    <tablePart r:id="rId12"/>
    <tablePart r:id="rId13"/>
    <tablePart r:id="rId14"/>
    <tablePart r:id="rId15"/>
  </tableParts>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62A45FB-88BE-0249-89F4-95BA5BD9C2EC}">
  <dimension ref="A1:R53"/>
  <sheetViews>
    <sheetView workbookViewId="0">
      <selection activeCell="AC14" sqref="AC14"/>
    </sheetView>
  </sheetViews>
  <sheetFormatPr baseColWidth="10" defaultColWidth="10.6640625" defaultRowHeight="13" x14ac:dyDescent="0.15"/>
  <cols>
    <col min="1" max="2" width="38.83203125" customWidth="1"/>
    <col min="3" max="3" width="12.33203125" customWidth="1"/>
    <col min="4" max="4" width="38.83203125" customWidth="1"/>
    <col min="5" max="5" width="24.33203125" customWidth="1"/>
    <col min="6" max="6" width="16.83203125" customWidth="1"/>
    <col min="7" max="110" width="5.83203125" customWidth="1"/>
  </cols>
  <sheetData>
    <row r="1" spans="1:18" s="2" customFormat="1" ht="22" customHeight="1" x14ac:dyDescent="0.15">
      <c r="A1" s="87" t="str">
        <f>CONCATENATE("Image added since last list ",Filelists!E2)</f>
        <v>Image added since last list (4/25/22)</v>
      </c>
      <c r="B1" s="150" t="s">
        <v>1008</v>
      </c>
      <c r="C1" s="150"/>
      <c r="D1" s="150"/>
      <c r="E1" s="150"/>
      <c r="F1" s="150"/>
      <c r="H1"/>
    </row>
    <row r="2" spans="1:18" s="2" customFormat="1" ht="40" customHeight="1" x14ac:dyDescent="0.15">
      <c r="A2" s="41" t="s">
        <v>1006</v>
      </c>
      <c r="B2" s="150"/>
      <c r="C2" s="150"/>
      <c r="D2" s="150"/>
      <c r="E2" s="150"/>
      <c r="F2" s="150"/>
      <c r="H2"/>
    </row>
    <row r="3" spans="1:18" s="2" customFormat="1" ht="22" customHeight="1" x14ac:dyDescent="0.15">
      <c r="A3" s="4" t="s">
        <v>671</v>
      </c>
      <c r="B3" s="151" t="s">
        <v>1005</v>
      </c>
      <c r="C3" s="151"/>
      <c r="D3" s="151"/>
      <c r="E3" s="151"/>
      <c r="F3" s="151"/>
      <c r="G3"/>
      <c r="H3"/>
    </row>
    <row r="4" spans="1:18" ht="22" customHeight="1" x14ac:dyDescent="0.15">
      <c r="A4" s="5" t="s">
        <v>172</v>
      </c>
      <c r="B4" s="152" t="s">
        <v>175</v>
      </c>
      <c r="C4" s="153"/>
      <c r="D4" s="153"/>
      <c r="E4" s="153"/>
      <c r="F4" s="153"/>
      <c r="G4" s="2"/>
      <c r="I4" s="2"/>
      <c r="N4" s="2"/>
      <c r="O4" s="2"/>
      <c r="P4" s="2"/>
      <c r="Q4" s="2"/>
      <c r="R4" s="2"/>
    </row>
    <row r="5" spans="1:18" ht="6" customHeight="1" x14ac:dyDescent="0.15">
      <c r="A5" s="10"/>
      <c r="B5" s="10"/>
      <c r="C5" s="10"/>
      <c r="D5" s="10"/>
      <c r="E5" s="10"/>
      <c r="F5" s="2"/>
      <c r="G5" s="2"/>
      <c r="I5" s="13"/>
    </row>
    <row r="6" spans="1:18" ht="35" customHeight="1" x14ac:dyDescent="0.15">
      <c r="A6" s="154" t="s">
        <v>1434</v>
      </c>
      <c r="B6" s="154"/>
      <c r="C6" s="154"/>
      <c r="D6" s="154"/>
      <c r="E6" s="154"/>
      <c r="F6" s="154"/>
      <c r="G6" s="2"/>
      <c r="I6" s="13"/>
    </row>
    <row r="7" spans="1:18" ht="70" customHeight="1" thickBot="1" x14ac:dyDescent="0.2">
      <c r="A7" s="16" t="s">
        <v>0</v>
      </c>
      <c r="B7" s="16" t="s">
        <v>1046</v>
      </c>
      <c r="C7" s="17" t="s">
        <v>556</v>
      </c>
      <c r="D7" s="16" t="s">
        <v>1047</v>
      </c>
      <c r="E7" s="17" t="s">
        <v>557</v>
      </c>
      <c r="F7" s="17" t="s">
        <v>546</v>
      </c>
      <c r="I7" s="29" t="s">
        <v>536</v>
      </c>
    </row>
    <row r="8" spans="1:18" ht="74" customHeight="1" x14ac:dyDescent="0.15">
      <c r="A8" s="135" t="s">
        <v>869</v>
      </c>
      <c r="B8" s="136" t="s">
        <v>809</v>
      </c>
      <c r="C8" s="137"/>
      <c r="D8" s="136" t="s">
        <v>810</v>
      </c>
      <c r="E8" s="137"/>
      <c r="F8" s="138">
        <v>44508</v>
      </c>
    </row>
    <row r="9" spans="1:18" ht="74" customHeight="1" x14ac:dyDescent="0.15">
      <c r="A9" s="135" t="s">
        <v>868</v>
      </c>
      <c r="B9" s="136" t="s">
        <v>807</v>
      </c>
      <c r="C9" s="137"/>
      <c r="D9" s="136" t="s">
        <v>808</v>
      </c>
      <c r="E9" s="137"/>
      <c r="F9" s="138">
        <v>44508</v>
      </c>
    </row>
    <row r="10" spans="1:18" ht="74" customHeight="1" x14ac:dyDescent="0.15">
      <c r="A10" s="135" t="s">
        <v>1097</v>
      </c>
      <c r="B10" s="136" t="s">
        <v>1098</v>
      </c>
      <c r="C10" s="137"/>
      <c r="D10" s="136" t="s">
        <v>1099</v>
      </c>
      <c r="E10" s="137"/>
      <c r="F10" s="138">
        <v>44676</v>
      </c>
    </row>
    <row r="11" spans="1:18" ht="74" customHeight="1" x14ac:dyDescent="0.15">
      <c r="A11" s="135" t="s">
        <v>841</v>
      </c>
      <c r="B11" s="136" t="s">
        <v>104</v>
      </c>
      <c r="C11" s="137"/>
      <c r="D11" s="136" t="s">
        <v>105</v>
      </c>
      <c r="E11" s="137"/>
      <c r="F11" s="138">
        <v>43902</v>
      </c>
    </row>
    <row r="12" spans="1:18" ht="74" customHeight="1" x14ac:dyDescent="0.15">
      <c r="A12" s="135" t="s">
        <v>842</v>
      </c>
      <c r="B12" s="136" t="s">
        <v>106</v>
      </c>
      <c r="C12" s="137"/>
      <c r="D12" s="136" t="s">
        <v>107</v>
      </c>
      <c r="E12" s="137"/>
      <c r="F12" s="138">
        <v>43902</v>
      </c>
    </row>
    <row r="13" spans="1:18" ht="74" customHeight="1" x14ac:dyDescent="0.15"/>
    <row r="14" spans="1:18" ht="74" customHeight="1" x14ac:dyDescent="0.15"/>
    <row r="15" spans="1:18" ht="74" customHeight="1" x14ac:dyDescent="0.15"/>
    <row r="16" spans="1:18" ht="74" customHeight="1" x14ac:dyDescent="0.15"/>
    <row r="17" ht="74" customHeight="1" x14ac:dyDescent="0.15"/>
    <row r="18" ht="74" customHeight="1" x14ac:dyDescent="0.15"/>
    <row r="19" ht="74" customHeight="1" x14ac:dyDescent="0.15"/>
    <row r="20" ht="74" customHeight="1" x14ac:dyDescent="0.15"/>
    <row r="21" ht="74" customHeight="1" x14ac:dyDescent="0.15"/>
    <row r="22" ht="74" customHeight="1" x14ac:dyDescent="0.15"/>
    <row r="23" ht="74" customHeight="1" x14ac:dyDescent="0.15"/>
    <row r="24" ht="74" customHeight="1" x14ac:dyDescent="0.15"/>
    <row r="25" ht="74" customHeight="1" x14ac:dyDescent="0.15"/>
    <row r="26" ht="74" customHeight="1" x14ac:dyDescent="0.15"/>
    <row r="27" ht="74" customHeight="1" x14ac:dyDescent="0.15"/>
    <row r="28" ht="74" customHeight="1" x14ac:dyDescent="0.15"/>
    <row r="29" ht="74" customHeight="1" x14ac:dyDescent="0.15"/>
    <row r="30" ht="74" customHeight="1" x14ac:dyDescent="0.15"/>
    <row r="31" ht="74" customHeight="1" x14ac:dyDescent="0.15"/>
    <row r="32" ht="74" customHeight="1" x14ac:dyDescent="0.15"/>
    <row r="33" ht="74" customHeight="1" x14ac:dyDescent="0.15"/>
    <row r="34" ht="74" customHeight="1" x14ac:dyDescent="0.15"/>
    <row r="35" ht="74" customHeight="1" x14ac:dyDescent="0.15"/>
    <row r="36" ht="74" customHeight="1" x14ac:dyDescent="0.15"/>
    <row r="37" ht="74" customHeight="1" x14ac:dyDescent="0.15"/>
    <row r="38" ht="74" customHeight="1" x14ac:dyDescent="0.15"/>
    <row r="39" ht="74" customHeight="1" x14ac:dyDescent="0.15"/>
    <row r="40" ht="74" customHeight="1" x14ac:dyDescent="0.15"/>
    <row r="41" ht="74" customHeight="1" x14ac:dyDescent="0.15"/>
    <row r="42" ht="74" customHeight="1" x14ac:dyDescent="0.15"/>
    <row r="43" ht="74" customHeight="1" x14ac:dyDescent="0.15"/>
    <row r="44" ht="74" customHeight="1" x14ac:dyDescent="0.15"/>
    <row r="45" ht="74" customHeight="1" x14ac:dyDescent="0.15"/>
    <row r="46" ht="74" customHeight="1" x14ac:dyDescent="0.15"/>
    <row r="47" ht="74" customHeight="1" x14ac:dyDescent="0.15"/>
    <row r="48" ht="74" customHeight="1" x14ac:dyDescent="0.15"/>
    <row r="49" ht="74" customHeight="1" x14ac:dyDescent="0.15"/>
    <row r="50" ht="74" customHeight="1" x14ac:dyDescent="0.15"/>
    <row r="51" ht="74" customHeight="1" x14ac:dyDescent="0.15"/>
    <row r="52" ht="74" customHeight="1" x14ac:dyDescent="0.15"/>
    <row r="53" ht="74" customHeight="1" x14ac:dyDescent="0.15"/>
  </sheetData>
  <mergeCells count="4">
    <mergeCell ref="B1:F2"/>
    <mergeCell ref="B3:F3"/>
    <mergeCell ref="B4:F4"/>
    <mergeCell ref="A6:F6"/>
  </mergeCells>
  <hyperlinks>
    <hyperlink ref="B4:E4" location="'GROUP HEADER IMAGES'!A8" display="Click here to return to Group List" xr:uid="{CA69E922-D50E-3946-BDAB-3B1B22A85EA2}"/>
    <hyperlink ref="B4:F4" location="GROUPS!A1" display="Click here to return to Group List" xr:uid="{F65B71E4-8080-E44A-AB97-2A40C670A2BC}"/>
  </hyperlinks>
  <pageMargins left="0.7" right="0.7" top="0.75" bottom="0.75" header="0.3" footer="0.3"/>
  <drawing r:id="rId1"/>
  <tableParts count="1">
    <tablePart r:id="rId2"/>
  </tableParts>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9B33200-34A9-D34A-96C2-1CD0AAD581E9}">
  <dimension ref="A1:J35"/>
  <sheetViews>
    <sheetView topLeftCell="B1" zoomScaleNormal="100" workbookViewId="0">
      <selection activeCell="I9" sqref="I9"/>
    </sheetView>
  </sheetViews>
  <sheetFormatPr baseColWidth="10" defaultColWidth="10.6640625" defaultRowHeight="13" x14ac:dyDescent="0.15"/>
  <cols>
    <col min="1" max="1" width="4.83203125" customWidth="1"/>
    <col min="2" max="2" width="3.33203125" customWidth="1"/>
    <col min="3" max="3" width="84.33203125" style="24" customWidth="1"/>
    <col min="4" max="4" width="62" customWidth="1"/>
    <col min="5" max="6" width="38.83203125" customWidth="1"/>
    <col min="7" max="7" width="12.33203125" customWidth="1"/>
    <col min="8" max="8" width="38.83203125" customWidth="1"/>
    <col min="9" max="9" width="24.33203125" customWidth="1"/>
    <col min="10" max="10" width="12.83203125" customWidth="1"/>
  </cols>
  <sheetData>
    <row r="1" spans="1:10" ht="13" customHeight="1" x14ac:dyDescent="0.15">
      <c r="B1" s="57">
        <v>2.5</v>
      </c>
      <c r="C1" s="43">
        <v>82.5</v>
      </c>
      <c r="D1" s="58">
        <f>B1+C1</f>
        <v>85</v>
      </c>
    </row>
    <row r="2" spans="1:10" ht="30" customHeight="1" x14ac:dyDescent="0.15">
      <c r="A2">
        <v>30</v>
      </c>
      <c r="B2" s="157" t="s">
        <v>1039</v>
      </c>
      <c r="C2" s="158"/>
    </row>
    <row r="3" spans="1:10" ht="4" customHeight="1" x14ac:dyDescent="0.15">
      <c r="A3">
        <v>4</v>
      </c>
      <c r="B3" s="51"/>
      <c r="C3" s="52"/>
    </row>
    <row r="4" spans="1:10" ht="102" x14ac:dyDescent="0.15">
      <c r="A4">
        <v>90</v>
      </c>
      <c r="B4" s="53" t="s">
        <v>998</v>
      </c>
      <c r="C4" s="54" t="s">
        <v>1040</v>
      </c>
    </row>
    <row r="5" spans="1:10" ht="56" customHeight="1" x14ac:dyDescent="0.15">
      <c r="A5">
        <v>56</v>
      </c>
      <c r="B5" s="53" t="s">
        <v>999</v>
      </c>
      <c r="C5" s="54" t="s">
        <v>1028</v>
      </c>
    </row>
    <row r="6" spans="1:10" ht="56" customHeight="1" x14ac:dyDescent="0.15">
      <c r="A6">
        <v>56</v>
      </c>
      <c r="B6" s="53" t="s">
        <v>1000</v>
      </c>
      <c r="C6" s="54" t="s">
        <v>1029</v>
      </c>
    </row>
    <row r="7" spans="1:10" ht="75" customHeight="1" x14ac:dyDescent="0.15">
      <c r="A7">
        <v>75</v>
      </c>
      <c r="B7" s="53" t="s">
        <v>1027</v>
      </c>
      <c r="C7" s="54" t="s">
        <v>1031</v>
      </c>
      <c r="D7" t="s">
        <v>1009</v>
      </c>
    </row>
    <row r="8" spans="1:10" ht="38" customHeight="1" x14ac:dyDescent="0.15">
      <c r="A8">
        <f>SUM(A2:A7)</f>
        <v>311</v>
      </c>
      <c r="B8" s="55">
        <v>5</v>
      </c>
      <c r="C8" s="56" t="s">
        <v>1042</v>
      </c>
      <c r="D8" s="39" t="str">
        <f>CONCATENATE("Image(s) added to group since last list ",Filelists!E2)</f>
        <v>Image(s) added to group since last list (4/25/22)</v>
      </c>
    </row>
    <row r="9" spans="1:10" ht="46" customHeight="1" x14ac:dyDescent="0.15">
      <c r="A9">
        <f>311-A8</f>
        <v>0</v>
      </c>
      <c r="C9" s="24">
        <v>46</v>
      </c>
      <c r="D9" s="40" t="s">
        <v>1004</v>
      </c>
    </row>
    <row r="10" spans="1:10" ht="38" customHeight="1" x14ac:dyDescent="0.15">
      <c r="A10">
        <f>A9/4</f>
        <v>0</v>
      </c>
      <c r="C10" s="24">
        <v>38</v>
      </c>
      <c r="D10" s="42" t="s">
        <v>1002</v>
      </c>
      <c r="E10" s="159" t="s">
        <v>1012</v>
      </c>
      <c r="F10" s="160"/>
      <c r="G10" s="160"/>
      <c r="H10" s="160"/>
      <c r="I10" s="160"/>
      <c r="J10" s="160"/>
    </row>
    <row r="11" spans="1:10" ht="38" customHeight="1" x14ac:dyDescent="0.15">
      <c r="C11" s="24">
        <v>38</v>
      </c>
      <c r="D11" s="63" t="s">
        <v>1010</v>
      </c>
      <c r="E11" t="s">
        <v>1011</v>
      </c>
      <c r="F11" s="2">
        <v>38</v>
      </c>
      <c r="G11" s="2">
        <v>11.5</v>
      </c>
      <c r="H11" s="2">
        <v>38</v>
      </c>
      <c r="I11" s="2">
        <v>23.5</v>
      </c>
      <c r="J11" s="2">
        <v>12</v>
      </c>
    </row>
    <row r="12" spans="1:10" ht="22" customHeight="1" x14ac:dyDescent="0.15">
      <c r="C12" s="24">
        <f>SUM(C8:C11)</f>
        <v>122</v>
      </c>
      <c r="D12">
        <v>22</v>
      </c>
      <c r="E12" s="26" t="s">
        <v>171</v>
      </c>
      <c r="F12" s="150" t="s">
        <v>1008</v>
      </c>
      <c r="G12" s="150"/>
      <c r="H12" s="150"/>
      <c r="I12" s="150"/>
      <c r="J12" s="150"/>
    </row>
    <row r="13" spans="1:10" ht="40" customHeight="1" x14ac:dyDescent="0.15">
      <c r="D13">
        <v>40</v>
      </c>
      <c r="E13" s="41" t="s">
        <v>1006</v>
      </c>
      <c r="F13" s="150"/>
      <c r="G13" s="150"/>
      <c r="H13" s="150"/>
      <c r="I13" s="150"/>
      <c r="J13" s="150"/>
    </row>
    <row r="14" spans="1:10" ht="22" customHeight="1" x14ac:dyDescent="0.15">
      <c r="D14">
        <v>22</v>
      </c>
      <c r="E14" s="4" t="s">
        <v>671</v>
      </c>
      <c r="F14" s="151" t="s">
        <v>1005</v>
      </c>
      <c r="G14" s="151"/>
      <c r="H14" s="151"/>
      <c r="I14" s="151"/>
      <c r="J14" s="151"/>
    </row>
    <row r="15" spans="1:10" ht="22" customHeight="1" x14ac:dyDescent="0.15">
      <c r="D15">
        <v>22</v>
      </c>
      <c r="E15" s="5" t="s">
        <v>172</v>
      </c>
      <c r="F15" s="152" t="s">
        <v>175</v>
      </c>
      <c r="G15" s="153"/>
      <c r="H15" s="153"/>
      <c r="I15" s="153"/>
      <c r="J15" s="153"/>
    </row>
    <row r="16" spans="1:10" x14ac:dyDescent="0.15">
      <c r="D16">
        <f>SUM(D12:D15)</f>
        <v>106</v>
      </c>
    </row>
    <row r="35" spans="6:6" x14ac:dyDescent="0.15">
      <c r="F35" s="2"/>
    </row>
  </sheetData>
  <mergeCells count="5">
    <mergeCell ref="B2:C2"/>
    <mergeCell ref="F12:J13"/>
    <mergeCell ref="F14:J14"/>
    <mergeCell ref="F15:J15"/>
    <mergeCell ref="E10:J10"/>
  </mergeCells>
  <hyperlinks>
    <hyperlink ref="F15:I15" location="'GROUP HEADER IMAGES'!A8" display="Click here to return to Group List" xr:uid="{17C8D7D5-2278-3747-92FD-EBB43388D940}"/>
    <hyperlink ref="F15:J15" location="'GROUP HEADER IMAGES'!A5" display="Click here to return to Group List" xr:uid="{82334A57-1968-C148-B900-B10F89C0755F}"/>
  </hyperlinks>
  <pageMargins left="0.7" right="0.7" top="0.75" bottom="0.75" header="0.3" footer="0.3"/>
  <pageSetup orientation="portrait" horizontalDpi="0" verticalDpi="0"/>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23</vt:i4>
      </vt:variant>
    </vt:vector>
  </HeadingPairs>
  <TitlesOfParts>
    <vt:vector size="23" baseType="lpstr">
      <vt:lpstr>NEW CHANGES</vt:lpstr>
      <vt:lpstr>GROUPS</vt:lpstr>
      <vt:lpstr>LTO</vt:lpstr>
      <vt:lpstr>APPETIZERS</vt:lpstr>
      <vt:lpstr>BOLI</vt:lpstr>
      <vt:lpstr>DESSERTS</vt:lpstr>
      <vt:lpstr>DRINKS (Beer)</vt:lpstr>
      <vt:lpstr>DRINKS (Non-Alc)</vt:lpstr>
      <vt:lpstr>EXTRAS</vt:lpstr>
      <vt:lpstr>PIZZA</vt:lpstr>
      <vt:lpstr>POM</vt:lpstr>
      <vt:lpstr>ROLLS</vt:lpstr>
      <vt:lpstr>SALADS</vt:lpstr>
      <vt:lpstr>SANDOS, COMBOS, CHIPS</vt:lpstr>
      <vt:lpstr>DAVE'S DEALS</vt:lpstr>
      <vt:lpstr>PICK3</vt:lpstr>
      <vt:lpstr>OFF MENU</vt:lpstr>
      <vt:lpstr>MISC. GROUPS</vt:lpstr>
      <vt:lpstr>MISC. ITEMS</vt:lpstr>
      <vt:lpstr>Sheet2</vt:lpstr>
      <vt:lpstr>Filelists</vt:lpstr>
      <vt:lpstr>OLD ITEMS</vt:lpstr>
      <vt:lpstr>Notes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Christie</dc:creator>
  <cp:lastModifiedBy>christie@doubledaves.com</cp:lastModifiedBy>
  <cp:lastPrinted>2020-01-08T19:25:21Z</cp:lastPrinted>
  <dcterms:created xsi:type="dcterms:W3CDTF">2019-05-01T21:50:43Z</dcterms:created>
  <dcterms:modified xsi:type="dcterms:W3CDTF">2024-05-24T17:45:48Z</dcterms:modified>
</cp:coreProperties>
</file>